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Ex5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Ex6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Ex7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emer\Documents\publikationen\mnu-daumen\abbildungen\"/>
    </mc:Choice>
  </mc:AlternateContent>
  <xr:revisionPtr revIDLastSave="0" documentId="8_{44162E0C-3A82-4F9C-97BD-3AEE2350A65A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abb-2" sheetId="3" r:id="rId1"/>
    <sheet name="abb-3" sheetId="4" r:id="rId2"/>
    <sheet name="abb-6" sheetId="2" r:id="rId3"/>
    <sheet name="urdaten" sheetId="1" r:id="rId4"/>
  </sheets>
  <definedNames>
    <definedName name="_xlchart.v1.0" hidden="1">urdaten!$H$3:$H$41</definedName>
    <definedName name="_xlchart.v1.1" hidden="1">urdaten!$Y$3:$Y$41</definedName>
    <definedName name="_xlchart.v1.10" hidden="1">urdaten!$E$3:$E$41</definedName>
    <definedName name="_xlchart.v1.2" hidden="1">'abb-6'!$A$1:$A$78</definedName>
    <definedName name="_xlchart.v1.3" hidden="1">urdaten!$M$3:$M$88</definedName>
    <definedName name="_xlchart.v1.4" hidden="1">urdaten!$V$3:$V$88</definedName>
    <definedName name="_xlchart.v1.5" hidden="1">urdaten!$I$2</definedName>
    <definedName name="_xlchart.v1.6" hidden="1">urdaten!$I$3:$I$88</definedName>
    <definedName name="_xlchart.v1.7" hidden="1">urdaten!$R$2</definedName>
    <definedName name="_xlchart.v1.8" hidden="1">urdaten!$R$3:$R$88</definedName>
    <definedName name="_xlchart.v1.9" hidden="1">urdaten!$Y$3:$Y$88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" i="2" l="1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40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2" i="2"/>
  <c r="A3" i="2"/>
  <c r="A4" i="2"/>
  <c r="A5" i="2"/>
  <c r="A6" i="2"/>
  <c r="A7" i="2"/>
  <c r="A8" i="2"/>
  <c r="A1" i="2"/>
  <c r="AB2" i="1"/>
  <c r="AB1" i="1"/>
  <c r="Z1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3" i="1"/>
  <c r="V1" i="1"/>
  <c r="M1" i="1"/>
  <c r="E13" i="1"/>
  <c r="G13" i="1" s="1"/>
  <c r="Y41" i="1"/>
  <c r="Z41" i="1"/>
  <c r="E41" i="1"/>
  <c r="G41" i="1" s="1"/>
  <c r="I41" i="1" s="1"/>
  <c r="J41" i="1"/>
  <c r="K41" i="1"/>
  <c r="S41" i="1"/>
  <c r="U41" i="1" s="1"/>
  <c r="T41" i="1"/>
  <c r="E4" i="1"/>
  <c r="E5" i="1"/>
  <c r="E6" i="1"/>
  <c r="G6" i="1" s="1"/>
  <c r="I6" i="1" s="1"/>
  <c r="E7" i="1"/>
  <c r="E8" i="1"/>
  <c r="G8" i="1" s="1"/>
  <c r="I8" i="1" s="1"/>
  <c r="E9" i="1"/>
  <c r="G9" i="1" s="1"/>
  <c r="I9" i="1" s="1"/>
  <c r="E10" i="1"/>
  <c r="G10" i="1" s="1"/>
  <c r="I10" i="1" s="1"/>
  <c r="E11" i="1"/>
  <c r="E12" i="1"/>
  <c r="E14" i="1"/>
  <c r="G14" i="1" s="1"/>
  <c r="E15" i="1"/>
  <c r="E16" i="1"/>
  <c r="P16" i="1" s="1"/>
  <c r="V16" i="1" s="1"/>
  <c r="W16" i="1" s="1"/>
  <c r="E17" i="1"/>
  <c r="P17" i="1" s="1"/>
  <c r="V17" i="1" s="1"/>
  <c r="W17" i="1" s="1"/>
  <c r="E18" i="1"/>
  <c r="P18" i="1" s="1"/>
  <c r="R18" i="1" s="1"/>
  <c r="E19" i="1"/>
  <c r="P19" i="1" s="1"/>
  <c r="V19" i="1" s="1"/>
  <c r="W19" i="1" s="1"/>
  <c r="E20" i="1"/>
  <c r="E21" i="1"/>
  <c r="E22" i="1"/>
  <c r="G22" i="1" s="1"/>
  <c r="E23" i="1"/>
  <c r="E24" i="1"/>
  <c r="E25" i="1"/>
  <c r="P25" i="1" s="1"/>
  <c r="E26" i="1"/>
  <c r="E27" i="1"/>
  <c r="P27" i="1" s="1"/>
  <c r="E28" i="1"/>
  <c r="E29" i="1"/>
  <c r="E30" i="1"/>
  <c r="P30" i="1" s="1"/>
  <c r="E31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6" i="1"/>
  <c r="Z7" i="1"/>
  <c r="Z8" i="1"/>
  <c r="Z9" i="1"/>
  <c r="Z4" i="1"/>
  <c r="Z5" i="1"/>
  <c r="Z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3" i="1"/>
  <c r="Y2" i="1"/>
  <c r="P23" i="1"/>
  <c r="J23" i="1"/>
  <c r="K23" i="1"/>
  <c r="S23" i="1"/>
  <c r="T23" i="1"/>
  <c r="P24" i="1"/>
  <c r="J24" i="1"/>
  <c r="K24" i="1"/>
  <c r="S24" i="1"/>
  <c r="T24" i="1"/>
  <c r="J25" i="1"/>
  <c r="K25" i="1"/>
  <c r="S25" i="1"/>
  <c r="T25" i="1"/>
  <c r="G26" i="1"/>
  <c r="J26" i="1"/>
  <c r="K26" i="1"/>
  <c r="S26" i="1"/>
  <c r="T26" i="1"/>
  <c r="J27" i="1"/>
  <c r="K27" i="1"/>
  <c r="S27" i="1"/>
  <c r="T27" i="1"/>
  <c r="G28" i="1"/>
  <c r="I28" i="1" s="1"/>
  <c r="J28" i="1"/>
  <c r="K28" i="1"/>
  <c r="S28" i="1"/>
  <c r="T28" i="1"/>
  <c r="P29" i="1"/>
  <c r="J29" i="1"/>
  <c r="K29" i="1"/>
  <c r="S29" i="1"/>
  <c r="T29" i="1"/>
  <c r="J30" i="1"/>
  <c r="K30" i="1"/>
  <c r="S30" i="1"/>
  <c r="T30" i="1"/>
  <c r="P31" i="1"/>
  <c r="J31" i="1"/>
  <c r="K31" i="1"/>
  <c r="S31" i="1"/>
  <c r="T31" i="1"/>
  <c r="E32" i="1"/>
  <c r="P32" i="1" s="1"/>
  <c r="J32" i="1"/>
  <c r="K32" i="1"/>
  <c r="S32" i="1"/>
  <c r="T32" i="1"/>
  <c r="E33" i="1"/>
  <c r="G33" i="1" s="1"/>
  <c r="I33" i="1" s="1"/>
  <c r="J33" i="1"/>
  <c r="K33" i="1"/>
  <c r="S33" i="1"/>
  <c r="T33" i="1"/>
  <c r="E34" i="1"/>
  <c r="P34" i="1" s="1"/>
  <c r="J34" i="1"/>
  <c r="K34" i="1"/>
  <c r="S34" i="1"/>
  <c r="T34" i="1"/>
  <c r="E35" i="1"/>
  <c r="P35" i="1" s="1"/>
  <c r="J35" i="1"/>
  <c r="K35" i="1"/>
  <c r="S35" i="1"/>
  <c r="T35" i="1"/>
  <c r="E36" i="1"/>
  <c r="G36" i="1" s="1"/>
  <c r="I36" i="1" s="1"/>
  <c r="J36" i="1"/>
  <c r="K36" i="1"/>
  <c r="S36" i="1"/>
  <c r="T36" i="1"/>
  <c r="E37" i="1"/>
  <c r="P37" i="1" s="1"/>
  <c r="J37" i="1"/>
  <c r="K37" i="1"/>
  <c r="S37" i="1"/>
  <c r="T37" i="1"/>
  <c r="E38" i="1"/>
  <c r="G38" i="1" s="1"/>
  <c r="M38" i="1" s="1"/>
  <c r="N38" i="1" s="1"/>
  <c r="J38" i="1"/>
  <c r="K38" i="1"/>
  <c r="S38" i="1"/>
  <c r="T38" i="1"/>
  <c r="E39" i="1"/>
  <c r="G39" i="1" s="1"/>
  <c r="J39" i="1"/>
  <c r="K39" i="1"/>
  <c r="S39" i="1"/>
  <c r="T39" i="1"/>
  <c r="E40" i="1"/>
  <c r="G40" i="1" s="1"/>
  <c r="I40" i="1" s="1"/>
  <c r="J40" i="1"/>
  <c r="K40" i="1"/>
  <c r="S40" i="1"/>
  <c r="T40" i="1"/>
  <c r="V10" i="1"/>
  <c r="W10" i="1" s="1"/>
  <c r="V11" i="1"/>
  <c r="W11" i="1" s="1"/>
  <c r="R10" i="1"/>
  <c r="R11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P12" i="1"/>
  <c r="V12" i="1" s="1"/>
  <c r="W12" i="1" s="1"/>
  <c r="P15" i="1"/>
  <c r="V15" i="1" s="1"/>
  <c r="W15" i="1" s="1"/>
  <c r="P20" i="1"/>
  <c r="V20" i="1" s="1"/>
  <c r="W20" i="1" s="1"/>
  <c r="P21" i="1"/>
  <c r="R21" i="1" s="1"/>
  <c r="T10" i="1"/>
  <c r="S10" i="1"/>
  <c r="K10" i="1"/>
  <c r="J10" i="1"/>
  <c r="T5" i="1"/>
  <c r="T6" i="1"/>
  <c r="T7" i="1"/>
  <c r="T8" i="1"/>
  <c r="T9" i="1"/>
  <c r="T4" i="1"/>
  <c r="T3" i="1"/>
  <c r="S4" i="1"/>
  <c r="S5" i="1"/>
  <c r="S6" i="1"/>
  <c r="S7" i="1"/>
  <c r="U7" i="1" s="1"/>
  <c r="S8" i="1"/>
  <c r="S9" i="1"/>
  <c r="S3" i="1"/>
  <c r="K4" i="1"/>
  <c r="K5" i="1"/>
  <c r="K6" i="1"/>
  <c r="K7" i="1"/>
  <c r="K8" i="1"/>
  <c r="K9" i="1"/>
  <c r="J4" i="1"/>
  <c r="J5" i="1"/>
  <c r="J6" i="1"/>
  <c r="J7" i="1"/>
  <c r="J8" i="1"/>
  <c r="J9" i="1"/>
  <c r="G4" i="1"/>
  <c r="I4" i="1" s="1"/>
  <c r="G5" i="1"/>
  <c r="I5" i="1" s="1"/>
  <c r="G7" i="1"/>
  <c r="I7" i="1" s="1"/>
  <c r="K3" i="1"/>
  <c r="J3" i="1"/>
  <c r="E3" i="1"/>
  <c r="G3" i="1" s="1"/>
  <c r="M3" i="1" s="1"/>
  <c r="N3" i="1" s="1"/>
  <c r="L41" i="1" l="1"/>
  <c r="M41" i="1"/>
  <c r="N41" i="1" s="1"/>
  <c r="P41" i="1"/>
  <c r="U9" i="1"/>
  <c r="L39" i="1"/>
  <c r="U37" i="1"/>
  <c r="L24" i="1"/>
  <c r="L40" i="1"/>
  <c r="L32" i="1"/>
  <c r="L35" i="1"/>
  <c r="L26" i="1"/>
  <c r="L27" i="1"/>
  <c r="P33" i="1"/>
  <c r="R33" i="1" s="1"/>
  <c r="L23" i="1"/>
  <c r="L25" i="1"/>
  <c r="L22" i="1"/>
  <c r="L36" i="1"/>
  <c r="U34" i="1"/>
  <c r="U31" i="1"/>
  <c r="U25" i="1"/>
  <c r="P40" i="1"/>
  <c r="V40" i="1" s="1"/>
  <c r="W40" i="1" s="1"/>
  <c r="L37" i="1"/>
  <c r="U35" i="1"/>
  <c r="U30" i="1"/>
  <c r="I3" i="1"/>
  <c r="U32" i="1"/>
  <c r="M7" i="1"/>
  <c r="N7" i="1" s="1"/>
  <c r="U29" i="1"/>
  <c r="U26" i="1"/>
  <c r="L38" i="1"/>
  <c r="U23" i="1"/>
  <c r="L17" i="1"/>
  <c r="L14" i="1"/>
  <c r="R19" i="1"/>
  <c r="U27" i="1"/>
  <c r="U38" i="1"/>
  <c r="G34" i="1"/>
  <c r="I34" i="1" s="1"/>
  <c r="R24" i="1"/>
  <c r="V24" i="1"/>
  <c r="W24" i="1" s="1"/>
  <c r="V27" i="1"/>
  <c r="W27" i="1" s="1"/>
  <c r="R27" i="1"/>
  <c r="L34" i="1"/>
  <c r="M4" i="1"/>
  <c r="N4" i="1" s="1"/>
  <c r="V18" i="1"/>
  <c r="W18" i="1" s="1"/>
  <c r="U36" i="1"/>
  <c r="L29" i="1"/>
  <c r="G23" i="1"/>
  <c r="I23" i="1" s="1"/>
  <c r="M9" i="1"/>
  <c r="N9" i="1" s="1"/>
  <c r="V21" i="1"/>
  <c r="W21" i="1" s="1"/>
  <c r="P39" i="1"/>
  <c r="R39" i="1" s="1"/>
  <c r="P26" i="1"/>
  <c r="R26" i="1" s="1"/>
  <c r="R20" i="1"/>
  <c r="L30" i="1"/>
  <c r="G27" i="1"/>
  <c r="I27" i="1" s="1"/>
  <c r="G25" i="1"/>
  <c r="I25" i="1" s="1"/>
  <c r="G24" i="1"/>
  <c r="I24" i="1" s="1"/>
  <c r="R17" i="1"/>
  <c r="U40" i="1"/>
  <c r="U33" i="1"/>
  <c r="L31" i="1"/>
  <c r="U28" i="1"/>
  <c r="U24" i="1"/>
  <c r="U39" i="1"/>
  <c r="G31" i="1"/>
  <c r="I31" i="1" s="1"/>
  <c r="L28" i="1"/>
  <c r="L33" i="1"/>
  <c r="V31" i="1"/>
  <c r="W31" i="1" s="1"/>
  <c r="R31" i="1"/>
  <c r="R37" i="1"/>
  <c r="V37" i="1"/>
  <c r="W37" i="1" s="1"/>
  <c r="R32" i="1"/>
  <c r="V32" i="1"/>
  <c r="W32" i="1" s="1"/>
  <c r="V34" i="1"/>
  <c r="W34" i="1" s="1"/>
  <c r="R34" i="1"/>
  <c r="R29" i="1"/>
  <c r="V29" i="1"/>
  <c r="W29" i="1" s="1"/>
  <c r="R23" i="1"/>
  <c r="V23" i="1"/>
  <c r="W23" i="1" s="1"/>
  <c r="M39" i="1"/>
  <c r="N39" i="1" s="1"/>
  <c r="I39" i="1"/>
  <c r="R35" i="1"/>
  <c r="V35" i="1"/>
  <c r="W35" i="1" s="1"/>
  <c r="I26" i="1"/>
  <c r="M26" i="1"/>
  <c r="N26" i="1" s="1"/>
  <c r="V25" i="1"/>
  <c r="W25" i="1" s="1"/>
  <c r="R25" i="1"/>
  <c r="R30" i="1"/>
  <c r="V30" i="1"/>
  <c r="W30" i="1" s="1"/>
  <c r="U13" i="1"/>
  <c r="M33" i="1"/>
  <c r="N33" i="1" s="1"/>
  <c r="P28" i="1"/>
  <c r="L18" i="1"/>
  <c r="L15" i="1"/>
  <c r="L12" i="1"/>
  <c r="M8" i="1"/>
  <c r="N8" i="1" s="1"/>
  <c r="M40" i="1"/>
  <c r="N40" i="1" s="1"/>
  <c r="G32" i="1"/>
  <c r="G29" i="1"/>
  <c r="U22" i="1"/>
  <c r="P36" i="1"/>
  <c r="P38" i="1"/>
  <c r="U21" i="1"/>
  <c r="M6" i="1"/>
  <c r="N6" i="1" s="1"/>
  <c r="G37" i="1"/>
  <c r="U6" i="1"/>
  <c r="U11" i="1"/>
  <c r="M5" i="1"/>
  <c r="N5" i="1" s="1"/>
  <c r="G35" i="1"/>
  <c r="G30" i="1"/>
  <c r="R16" i="1"/>
  <c r="R15" i="1"/>
  <c r="P14" i="1"/>
  <c r="L13" i="1"/>
  <c r="R12" i="1"/>
  <c r="L16" i="1"/>
  <c r="M36" i="1"/>
  <c r="N36" i="1" s="1"/>
  <c r="M28" i="1"/>
  <c r="N28" i="1" s="1"/>
  <c r="I38" i="1"/>
  <c r="L11" i="1"/>
  <c r="U18" i="1"/>
  <c r="L21" i="1"/>
  <c r="L19" i="1"/>
  <c r="U14" i="1"/>
  <c r="L20" i="1"/>
  <c r="L10" i="1"/>
  <c r="M10" i="1"/>
  <c r="N10" i="1" s="1"/>
  <c r="I14" i="1"/>
  <c r="M14" i="1"/>
  <c r="N14" i="1" s="1"/>
  <c r="M22" i="1"/>
  <c r="N22" i="1" s="1"/>
  <c r="I22" i="1"/>
  <c r="M13" i="1"/>
  <c r="N13" i="1" s="1"/>
  <c r="I13" i="1"/>
  <c r="U10" i="1"/>
  <c r="G21" i="1"/>
  <c r="G19" i="1"/>
  <c r="G18" i="1"/>
  <c r="G15" i="1"/>
  <c r="G12" i="1"/>
  <c r="P22" i="1"/>
  <c r="P13" i="1"/>
  <c r="U19" i="1"/>
  <c r="G20" i="1"/>
  <c r="G17" i="1"/>
  <c r="U16" i="1"/>
  <c r="U15" i="1"/>
  <c r="U12" i="1"/>
  <c r="G16" i="1"/>
  <c r="G11" i="1"/>
  <c r="U20" i="1"/>
  <c r="U17" i="1"/>
  <c r="P5" i="1"/>
  <c r="P3" i="1"/>
  <c r="P4" i="1"/>
  <c r="P9" i="1"/>
  <c r="P8" i="1"/>
  <c r="P7" i="1"/>
  <c r="P6" i="1"/>
  <c r="L5" i="1"/>
  <c r="U4" i="1"/>
  <c r="L3" i="1"/>
  <c r="U5" i="1"/>
  <c r="U3" i="1"/>
  <c r="U8" i="1"/>
  <c r="L6" i="1"/>
  <c r="L4" i="1"/>
  <c r="L8" i="1"/>
  <c r="L7" i="1"/>
  <c r="L9" i="1"/>
  <c r="V41" i="1" l="1"/>
  <c r="W41" i="1" s="1"/>
  <c r="R41" i="1"/>
  <c r="V33" i="1"/>
  <c r="W33" i="1" s="1"/>
  <c r="M34" i="1"/>
  <c r="N34" i="1" s="1"/>
  <c r="V26" i="1"/>
  <c r="W26" i="1" s="1"/>
  <c r="R40" i="1"/>
  <c r="M25" i="1"/>
  <c r="N25" i="1" s="1"/>
  <c r="M24" i="1"/>
  <c r="N24" i="1" s="1"/>
  <c r="M23" i="1"/>
  <c r="N23" i="1" s="1"/>
  <c r="M27" i="1"/>
  <c r="N27" i="1" s="1"/>
  <c r="M31" i="1"/>
  <c r="N31" i="1" s="1"/>
  <c r="V39" i="1"/>
  <c r="W39" i="1" s="1"/>
  <c r="V22" i="1"/>
  <c r="W22" i="1" s="1"/>
  <c r="R22" i="1"/>
  <c r="V3" i="1"/>
  <c r="W3" i="1" s="1"/>
  <c r="R3" i="1"/>
  <c r="V36" i="1"/>
  <c r="W36" i="1" s="1"/>
  <c r="R36" i="1"/>
  <c r="I37" i="1"/>
  <c r="M37" i="1"/>
  <c r="N37" i="1" s="1"/>
  <c r="I29" i="1"/>
  <c r="M29" i="1"/>
  <c r="N29" i="1" s="1"/>
  <c r="I32" i="1"/>
  <c r="M32" i="1"/>
  <c r="N32" i="1" s="1"/>
  <c r="R9" i="1"/>
  <c r="V9" i="1"/>
  <c r="W9" i="1" s="1"/>
  <c r="V4" i="1"/>
  <c r="W4" i="1" s="1"/>
  <c r="R4" i="1"/>
  <c r="V7" i="1"/>
  <c r="W7" i="1" s="1"/>
  <c r="R7" i="1"/>
  <c r="I30" i="1"/>
  <c r="M30" i="1"/>
  <c r="N30" i="1" s="1"/>
  <c r="V28" i="1"/>
  <c r="W28" i="1" s="1"/>
  <c r="R28" i="1"/>
  <c r="V5" i="1"/>
  <c r="W5" i="1" s="1"/>
  <c r="R5" i="1"/>
  <c r="V6" i="1"/>
  <c r="W6" i="1" s="1"/>
  <c r="R6" i="1"/>
  <c r="R8" i="1"/>
  <c r="V8" i="1"/>
  <c r="W8" i="1" s="1"/>
  <c r="I35" i="1"/>
  <c r="M35" i="1"/>
  <c r="N35" i="1" s="1"/>
  <c r="V38" i="1"/>
  <c r="W38" i="1" s="1"/>
  <c r="R38" i="1"/>
  <c r="V14" i="1"/>
  <c r="W14" i="1" s="1"/>
  <c r="R14" i="1"/>
  <c r="V13" i="1"/>
  <c r="W13" i="1" s="1"/>
  <c r="R13" i="1"/>
  <c r="M15" i="1"/>
  <c r="N15" i="1" s="1"/>
  <c r="I15" i="1"/>
  <c r="I18" i="1"/>
  <c r="M18" i="1"/>
  <c r="N18" i="1" s="1"/>
  <c r="I21" i="1"/>
  <c r="M21" i="1"/>
  <c r="N21" i="1" s="1"/>
  <c r="M19" i="1"/>
  <c r="N19" i="1" s="1"/>
  <c r="I19" i="1"/>
  <c r="I11" i="1"/>
  <c r="M11" i="1"/>
  <c r="N11" i="1" s="1"/>
  <c r="I16" i="1"/>
  <c r="M16" i="1"/>
  <c r="N16" i="1" s="1"/>
  <c r="M20" i="1"/>
  <c r="N20" i="1" s="1"/>
  <c r="I20" i="1"/>
  <c r="I12" i="1"/>
  <c r="M12" i="1"/>
  <c r="N12" i="1" s="1"/>
  <c r="M17" i="1"/>
  <c r="N17" i="1" s="1"/>
  <c r="I17" i="1"/>
</calcChain>
</file>

<file path=xl/sharedStrings.xml><?xml version="1.0" encoding="utf-8"?>
<sst xmlns="http://schemas.openxmlformats.org/spreadsheetml/2006/main" count="53" uniqueCount="46">
  <si>
    <t>Name</t>
  </si>
  <si>
    <t>Arm (m)</t>
  </si>
  <si>
    <t>Breite b (m)</t>
  </si>
  <si>
    <t>gemessen</t>
  </si>
  <si>
    <t>q (Arm/Daumen)</t>
  </si>
  <si>
    <t>Daumen (m)</t>
  </si>
  <si>
    <t>berechnet (m)</t>
  </si>
  <si>
    <t>min (m)</t>
  </si>
  <si>
    <t>max (m)</t>
  </si>
  <si>
    <t>Wolfgang</t>
  </si>
  <si>
    <t>drin</t>
  </si>
  <si>
    <t>Heike</t>
  </si>
  <si>
    <t>Thomas</t>
  </si>
  <si>
    <t>Anne</t>
  </si>
  <si>
    <t>Steffi</t>
  </si>
  <si>
    <t>Thorsten</t>
  </si>
  <si>
    <t>Judith</t>
  </si>
  <si>
    <t>Faktor</t>
  </si>
  <si>
    <t>Ralf</t>
  </si>
  <si>
    <t>Sara</t>
  </si>
  <si>
    <t>Udo</t>
  </si>
  <si>
    <t>Stefanie</t>
  </si>
  <si>
    <t>Angela</t>
  </si>
  <si>
    <t>Sophie</t>
  </si>
  <si>
    <t>Felix</t>
  </si>
  <si>
    <t>Luisa</t>
  </si>
  <si>
    <t>Petra</t>
  </si>
  <si>
    <t>Norma</t>
  </si>
  <si>
    <t>Clara</t>
  </si>
  <si>
    <t>Anke</t>
  </si>
  <si>
    <t>Christian</t>
  </si>
  <si>
    <t>Evgeniya</t>
  </si>
  <si>
    <t>Sabrina</t>
  </si>
  <si>
    <t>Sophia</t>
  </si>
  <si>
    <t>Florian</t>
  </si>
  <si>
    <t>Jana</t>
  </si>
  <si>
    <t>Sabine</t>
  </si>
  <si>
    <t>Esther</t>
  </si>
  <si>
    <t>Yeshe</t>
  </si>
  <si>
    <t>Rebekka</t>
  </si>
  <si>
    <t>Annika</t>
  </si>
  <si>
    <t>Volkan</t>
  </si>
  <si>
    <t>A3 = Daumen hoch</t>
  </si>
  <si>
    <t>A4 = Daumen quer (m)</t>
  </si>
  <si>
    <t>Rechng-Messng</t>
  </si>
  <si>
    <t>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</si>
</sst>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0" fillId="0" borderId="0" xfId="0" applyNumberFormat="1"/>
    <xf numFmtId="9" fontId="0" fillId="0" borderId="0" xfId="0" applyNumberForma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txData>
          <cx:v>gepeilte Abstände A3 quer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baseline="0">
              <a:latin typeface="Arial" panose="020B0604020202020204" pitchFamily="34" charset="0"/>
            </a:defRPr>
          </a:pPr>
          <a:r>
            <a:rPr lang="de-D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rial" panose="020B0604020202020204" pitchFamily="34" charset="0"/>
            </a:rPr>
            <a:t>gepeilte Abstände A3 quer</a:t>
          </a:r>
        </a:p>
      </cx:txPr>
    </cx:title>
    <cx:plotArea>
      <cx:plotAreaRegion>
        <cx:series layoutId="boxWhisker" uniqueId="{C9E51984-C9F6-4A1F-952D-7738844A24E8}">
          <cx:spPr>
            <a:solidFill>
              <a:srgbClr val="FFFF00"/>
            </a:solidFill>
          </cx:spPr>
          <cx:dataId val="0"/>
          <cx:layoutPr>
            <cx:visibility meanLine="1" meanMarker="1" nonoutliers="1" outliers="1"/>
            <cx:statistics quartileMethod="inclusive"/>
          </cx:layoutPr>
        </cx:series>
      </cx:plotAreaRegion>
      <cx:axis id="0" hidden="1">
        <cx:catScaling gapWidth="2.36999989"/>
        <cx:tickLabels/>
      </cx:axis>
      <cx:axis id="1">
        <cx:valScaling min="8"/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aseline="0">
                <a:latin typeface="Arial" panose="020B0604020202020204" pitchFamily="34" charset="0"/>
              </a:defRPr>
            </a:pPr>
            <a:endParaRPr lang="de-DE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rial" panose="020B0604020202020204" pitchFamily="34" charset="0"/>
            </a:endParaRPr>
          </a:p>
        </cx:txPr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Abstandsverhältnisse L/K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de-D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rial" panose="020B0604020202020204" pitchFamily="34" charset="0"/>
            </a:rPr>
            <a:t>Abstandsverhältnisse L/K</a:t>
          </a:r>
        </a:p>
      </cx:txPr>
    </cx:title>
    <cx:plotArea>
      <cx:plotAreaRegion>
        <cx:series layoutId="boxWhisker" uniqueId="{40A96E8D-D519-441B-9F1B-9DCD4E151AE7}">
          <cx:spPr>
            <a:solidFill>
              <a:srgbClr val="FFFF00"/>
            </a:solidFill>
            <a:ln w="12700">
              <a:solidFill>
                <a:sysClr val="windowText" lastClr="000000"/>
              </a:solidFill>
            </a:ln>
          </cx:spPr>
          <cx:dataId val="0"/>
          <cx:layoutPr>
            <cx:visibility meanLine="0" nonoutliers="1"/>
            <cx:statistics quartileMethod="exclusive"/>
          </cx:layoutPr>
        </cx:series>
      </cx:plotAreaRegion>
      <cx:axis id="0" hidden="1">
        <cx:catScaling gapWidth="3.24000001"/>
        <cx:tickLabels/>
      </cx:axis>
      <cx:axis id="1">
        <cx:valScaling max="2.6000000000000001" min="0.80000000000000004"/>
        <cx:majorGridlines/>
        <cx:tickLabels/>
        <cx:numFmt formatCode="0.0" sourceLinked="0"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aseline="0">
                <a:latin typeface="Arial" panose="020B0604020202020204" pitchFamily="34" charset="0"/>
              </a:defRPr>
            </a:pPr>
            <a:endParaRPr lang="de-DE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rial" panose="020B0604020202020204" pitchFamily="34" charset="0"/>
            </a:endParaRPr>
          </a:p>
        </cx:txPr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plotArea>
      <cx:plotAreaRegion>
        <cx:series layoutId="boxWhisker" uniqueId="{A1D3A484-B43D-4D2C-9233-092C4E2169C0}">
          <cx:spPr>
            <a:solidFill>
              <a:srgbClr val="FFFF00"/>
            </a:solidFill>
          </cx:spPr>
          <cx:dataId val="0"/>
          <cx:layoutPr>
            <cx:visibility meanLine="1" meanMarker="1" nonoutliers="1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  <cx:data id="1">
      <cx:numDim type="val">
        <cx:f>_xlchart.v1.4</cx:f>
      </cx:numDim>
    </cx:data>
  </cx:chartData>
  <cx:chart>
    <cx:title pos="t" align="ctr" overlay="0">
      <cx:tx>
        <cx:txData>
          <cx:v>A3-A4-Abweicungen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de-D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A3-A4-Abweicungen</a:t>
          </a:r>
        </a:p>
      </cx:txPr>
    </cx:title>
    <cx:plotArea>
      <cx:plotAreaRegion>
        <cx:series layoutId="boxWhisker" uniqueId="{51946CBF-7BA5-4843-9B59-66AA399C7388}"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443B4469-975E-4B0C-BEF7-1D91EB8070B9}">
          <cx:spPr>
            <a:solidFill>
              <a:srgbClr val="FF0000"/>
            </a:solidFill>
          </cx:spPr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_xlchart.v1.8</cx:f>
      </cx:numDim>
    </cx:data>
    <cx:data id="1">
      <cx:numDim type="val">
        <cx:f>_xlchart.v1.6</cx:f>
      </cx:numDim>
    </cx:data>
  </cx:chartData>
  <cx:chart>
    <cx:title pos="t" align="ctr" overlay="0">
      <cx:tx>
        <cx:txData>
          <cx:v>messung-rechung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de-D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messung-rechung</a:t>
          </a:r>
        </a:p>
      </cx:txPr>
    </cx:title>
    <cx:plotArea>
      <cx:plotAreaRegion>
        <cx:series layoutId="boxWhisker" uniqueId="{152CA806-5958-41C7-B98F-FD98C9BA24F7}">
          <cx:tx>
            <cx:txData>
              <cx:f>_xlchart.v1.7</cx:f>
              <cx:v>Rechng-Messng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BE39D1DB-1D6D-4819-94CD-FC2D44DFCFE5}">
          <cx:tx>
            <cx:txData>
              <cx:f>_xlchart.v1.5</cx:f>
              <cx:v>Rechng-Messng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_xlchart.v1.9</cx:f>
      </cx:numDim>
    </cx:data>
  </cx:chartData>
  <cx:chart>
    <cx:title pos="t" align="ctr" overlay="0">
      <cx:tx>
        <cx:txData>
          <cx:v>A3/A4-Abstand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de-D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A3/A4-Abstand</a:t>
          </a:r>
        </a:p>
      </cx:txPr>
    </cx:title>
    <cx:plotArea>
      <cx:plotAreaRegion>
        <cx:series layoutId="boxWhisker" uniqueId="{D9CBB338-7AAA-46AF-A070-1A7E630FE6FC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_xlchart.v1.10</cx:f>
      </cx:numDim>
    </cx:data>
  </cx:chartData>
  <cx:chart>
    <cx:title pos="t" align="ctr" overlay="0">
      <cx:tx>
        <cx:txData>
          <cx:v>peilquotienten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de-D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peilquotienten</a:t>
          </a:r>
        </a:p>
      </cx:txPr>
    </cx:title>
    <cx:plotArea>
      <cx:plotAreaRegion>
        <cx:series layoutId="boxWhisker" uniqueId="{FE719987-5528-4AFF-9BB6-2819E8FB9F95}">
          <cx:spPr>
            <a:solidFill>
              <a:srgbClr val="FFFF00"/>
            </a:solidFill>
          </cx:spPr>
          <cx:dataId val="0"/>
          <cx:layoutPr>
            <cx:visibility meanLine="1" meanMarker="1" nonoutliers="1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14/relationships/chartEx" Target="../charts/chartEx6.xml"/><Relationship Id="rId2" Type="http://schemas.microsoft.com/office/2014/relationships/chartEx" Target="../charts/chartEx5.xml"/><Relationship Id="rId1" Type="http://schemas.microsoft.com/office/2014/relationships/chartEx" Target="../charts/chartEx4.xml"/><Relationship Id="rId4" Type="http://schemas.microsoft.com/office/2014/relationships/chartEx" Target="../charts/chartEx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190500</xdr:colOff>
      <xdr:row>41</xdr:row>
      <xdr:rowOff>161924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>
              <a:extLst>
                <a:ext uri="{FF2B5EF4-FFF2-40B4-BE49-F238E27FC236}">
                  <a16:creationId xmlns:a16="http://schemas.microsoft.com/office/drawing/2014/main" id="{A735354D-6362-48B0-AE99-7CCF80173D4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4000500" cy="79724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704850</xdr:colOff>
      <xdr:row>35</xdr:row>
      <xdr:rowOff>66675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>
              <a:extLst>
                <a:ext uri="{FF2B5EF4-FFF2-40B4-BE49-F238E27FC236}">
                  <a16:creationId xmlns:a16="http://schemas.microsoft.com/office/drawing/2014/main" id="{90456AB7-986D-44F9-A1F6-769AA26786E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2990850" cy="67341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</xdr:colOff>
      <xdr:row>1</xdr:row>
      <xdr:rowOff>85725</xdr:rowOff>
    </xdr:from>
    <xdr:to>
      <xdr:col>7</xdr:col>
      <xdr:colOff>447675</xdr:colOff>
      <xdr:row>35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338387" y="276225"/>
              <a:ext cx="3443288" cy="63912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</xdr:colOff>
      <xdr:row>88</xdr:row>
      <xdr:rowOff>182753</xdr:rowOff>
    </xdr:from>
    <xdr:to>
      <xdr:col>28</xdr:col>
      <xdr:colOff>20935</xdr:colOff>
      <xdr:row>110</xdr:row>
      <xdr:rowOff>136072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Diagramm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91775" y="16946753"/>
              <a:ext cx="3211810" cy="414431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8</xdr:col>
      <xdr:colOff>1016349</xdr:colOff>
      <xdr:row>89</xdr:row>
      <xdr:rowOff>10466</xdr:rowOff>
    </xdr:from>
    <xdr:to>
      <xdr:col>17</xdr:col>
      <xdr:colOff>921099</xdr:colOff>
      <xdr:row>110</xdr:row>
      <xdr:rowOff>157005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9" name="Diagramm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826599" y="16964966"/>
              <a:ext cx="3448050" cy="414703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28</xdr:col>
      <xdr:colOff>58616</xdr:colOff>
      <xdr:row>89</xdr:row>
      <xdr:rowOff>4813</xdr:rowOff>
    </xdr:from>
    <xdr:to>
      <xdr:col>30</xdr:col>
      <xdr:colOff>52335</xdr:colOff>
      <xdr:row>110</xdr:row>
      <xdr:rowOff>136072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641266" y="16959313"/>
              <a:ext cx="1517719" cy="413175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28</xdr:col>
      <xdr:colOff>465667</xdr:colOff>
      <xdr:row>2</xdr:row>
      <xdr:rowOff>84666</xdr:rowOff>
    </xdr:from>
    <xdr:to>
      <xdr:col>31</xdr:col>
      <xdr:colOff>105833</xdr:colOff>
      <xdr:row>39</xdr:row>
      <xdr:rowOff>63499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Diagramm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048317" y="465666"/>
              <a:ext cx="1926166" cy="702733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50739-CFEB-4512-AF68-69249C4A644B}">
  <dimension ref="A1"/>
  <sheetViews>
    <sheetView workbookViewId="0">
      <selection activeCell="K14" sqref="K14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F6260-E854-45A0-93A3-543694DDB8DD}">
  <dimension ref="A1"/>
  <sheetViews>
    <sheetView workbookViewId="0">
      <selection activeCell="D36" sqref="D36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D9800-FBAF-462A-A397-774833407ED6}">
  <dimension ref="A1:C80"/>
  <sheetViews>
    <sheetView tabSelected="1" workbookViewId="0">
      <selection activeCell="F30" sqref="F30"/>
    </sheetView>
  </sheetViews>
  <sheetFormatPr baseColWidth="10" defaultRowHeight="15" x14ac:dyDescent="0.25"/>
  <sheetData>
    <row r="1" spans="1:3" x14ac:dyDescent="0.25">
      <c r="A1" s="18">
        <f>urdaten!$M3</f>
        <v>-0.12960760998810963</v>
      </c>
      <c r="C1">
        <f>COUNTIF(A1:A78,"&gt;0")</f>
        <v>38</v>
      </c>
    </row>
    <row r="2" spans="1:3" x14ac:dyDescent="0.25">
      <c r="A2" s="18">
        <f>urdaten!$M4</f>
        <v>5.0000000000000121E-2</v>
      </c>
    </row>
    <row r="3" spans="1:3" x14ac:dyDescent="0.25">
      <c r="A3" s="18">
        <f>urdaten!$M5</f>
        <v>-0.22222222222222218</v>
      </c>
    </row>
    <row r="4" spans="1:3" x14ac:dyDescent="0.25">
      <c r="A4" s="18">
        <f>urdaten!$M6</f>
        <v>0.26874999999999982</v>
      </c>
    </row>
    <row r="5" spans="1:3" x14ac:dyDescent="0.25">
      <c r="A5" s="18">
        <f>urdaten!$M7</f>
        <v>6.9444444444444727E-3</v>
      </c>
    </row>
    <row r="6" spans="1:3" x14ac:dyDescent="0.25">
      <c r="A6" s="18">
        <f>urdaten!$M8</f>
        <v>4.347826086956429E-3</v>
      </c>
    </row>
    <row r="7" spans="1:3" x14ac:dyDescent="0.25">
      <c r="A7" s="18">
        <f>urdaten!$M9</f>
        <v>-0.15328000000000003</v>
      </c>
    </row>
    <row r="8" spans="1:3" x14ac:dyDescent="0.25">
      <c r="A8" s="18">
        <f>urdaten!$M10</f>
        <v>4.423076923076931E-2</v>
      </c>
    </row>
    <row r="9" spans="1:3" x14ac:dyDescent="0.25">
      <c r="A9" s="18">
        <f>urdaten!$M11</f>
        <v>-0.13681102362204731</v>
      </c>
    </row>
    <row r="10" spans="1:3" x14ac:dyDescent="0.25">
      <c r="A10" s="18">
        <f>urdaten!$M12</f>
        <v>-0.17788461538461517</v>
      </c>
    </row>
    <row r="11" spans="1:3" x14ac:dyDescent="0.25">
      <c r="A11" s="18">
        <f>urdaten!$M13</f>
        <v>0.21599999999999989</v>
      </c>
    </row>
    <row r="12" spans="1:3" x14ac:dyDescent="0.25">
      <c r="A12" s="18">
        <f>urdaten!$M14</f>
        <v>-0.15999999999999978</v>
      </c>
    </row>
    <row r="13" spans="1:3" x14ac:dyDescent="0.25">
      <c r="A13" s="18">
        <f>urdaten!$M15</f>
        <v>0.12769230769230772</v>
      </c>
    </row>
    <row r="14" spans="1:3" x14ac:dyDescent="0.25">
      <c r="A14" s="18">
        <f>urdaten!$M16</f>
        <v>4.545454545454547E-2</v>
      </c>
    </row>
    <row r="15" spans="1:3" x14ac:dyDescent="0.25">
      <c r="A15" s="18">
        <f>urdaten!$M17</f>
        <v>0.18800000000000014</v>
      </c>
    </row>
    <row r="16" spans="1:3" x14ac:dyDescent="0.25">
      <c r="A16" s="18">
        <f>urdaten!$M18</f>
        <v>1.5625000000000083E-2</v>
      </c>
    </row>
    <row r="17" spans="1:1" x14ac:dyDescent="0.25">
      <c r="A17" s="18">
        <f>urdaten!$M19</f>
        <v>-7.9999999999999724E-3</v>
      </c>
    </row>
    <row r="18" spans="1:1" x14ac:dyDescent="0.25">
      <c r="A18" s="18">
        <f>urdaten!$M20</f>
        <v>0.33360000000000006</v>
      </c>
    </row>
    <row r="19" spans="1:1" x14ac:dyDescent="0.25">
      <c r="A19" s="18">
        <f>urdaten!$M21</f>
        <v>0.11578947368421046</v>
      </c>
    </row>
    <row r="20" spans="1:1" x14ac:dyDescent="0.25">
      <c r="A20" s="18">
        <f>urdaten!$M22</f>
        <v>5.1111111111111232E-2</v>
      </c>
    </row>
    <row r="21" spans="1:1" x14ac:dyDescent="0.25">
      <c r="A21" s="18">
        <f>urdaten!$M23</f>
        <v>-0.84545454545454524</v>
      </c>
    </row>
    <row r="22" spans="1:1" x14ac:dyDescent="0.25">
      <c r="A22" s="18">
        <f>urdaten!$M24</f>
        <v>8.695652173913046E-2</v>
      </c>
    </row>
    <row r="23" spans="1:1" x14ac:dyDescent="0.25">
      <c r="A23" s="18">
        <f>urdaten!$M25</f>
        <v>-0.4893617021276595</v>
      </c>
    </row>
    <row r="24" spans="1:1" x14ac:dyDescent="0.25">
      <c r="A24" s="18">
        <f>urdaten!$M26</f>
        <v>0.14384615384615393</v>
      </c>
    </row>
    <row r="25" spans="1:1" x14ac:dyDescent="0.25">
      <c r="A25" s="18">
        <f>urdaten!$M27</f>
        <v>-0.22181818181818178</v>
      </c>
    </row>
    <row r="26" spans="1:1" x14ac:dyDescent="0.25">
      <c r="A26" s="18">
        <f>urdaten!$M28</f>
        <v>-0.16555023923444959</v>
      </c>
    </row>
    <row r="27" spans="1:1" x14ac:dyDescent="0.25">
      <c r="A27" s="18">
        <f>urdaten!$M29</f>
        <v>-9.8627787307032547E-2</v>
      </c>
    </row>
    <row r="28" spans="1:1" x14ac:dyDescent="0.25">
      <c r="A28" s="18">
        <f>urdaten!$M30</f>
        <v>9.8785425101214547E-2</v>
      </c>
    </row>
    <row r="29" spans="1:1" x14ac:dyDescent="0.25">
      <c r="A29" s="18">
        <f>urdaten!$M31</f>
        <v>-7.1428571428571425E-2</v>
      </c>
    </row>
    <row r="30" spans="1:1" x14ac:dyDescent="0.25">
      <c r="A30" s="18">
        <f>urdaten!$M32</f>
        <v>-0.16454545454545444</v>
      </c>
    </row>
    <row r="31" spans="1:1" x14ac:dyDescent="0.25">
      <c r="A31" s="18">
        <f>urdaten!$M33</f>
        <v>-0.11999999999999982</v>
      </c>
    </row>
    <row r="32" spans="1:1" x14ac:dyDescent="0.25">
      <c r="A32" s="18">
        <f>urdaten!$M34</f>
        <v>-9.5323741007194193E-2</v>
      </c>
    </row>
    <row r="33" spans="1:1" x14ac:dyDescent="0.25">
      <c r="A33" s="18">
        <f>urdaten!$M35</f>
        <v>-1.0676923076923077</v>
      </c>
    </row>
    <row r="34" spans="1:1" x14ac:dyDescent="0.25">
      <c r="A34" s="18">
        <f>urdaten!$M36</f>
        <v>-2.9249011857707476E-2</v>
      </c>
    </row>
    <row r="35" spans="1:1" x14ac:dyDescent="0.25">
      <c r="A35" s="18">
        <f>urdaten!$M37</f>
        <v>-0.19819819819819831</v>
      </c>
    </row>
    <row r="36" spans="1:1" x14ac:dyDescent="0.25">
      <c r="A36" s="18">
        <f>urdaten!$M38</f>
        <v>5.7503506311360475E-2</v>
      </c>
    </row>
    <row r="37" spans="1:1" x14ac:dyDescent="0.25">
      <c r="A37" s="18">
        <f>urdaten!$M39</f>
        <v>-0.27211538461538443</v>
      </c>
    </row>
    <row r="38" spans="1:1" x14ac:dyDescent="0.25">
      <c r="A38" s="18">
        <f>urdaten!$M40</f>
        <v>0.32559139784946223</v>
      </c>
    </row>
    <row r="39" spans="1:1" x14ac:dyDescent="0.25">
      <c r="A39" s="18">
        <f>urdaten!$M41</f>
        <v>0.2858077174623937</v>
      </c>
    </row>
    <row r="40" spans="1:1" x14ac:dyDescent="0.25">
      <c r="A40" s="18">
        <f>urdaten!$V3</f>
        <v>5.8854471069549739E-2</v>
      </c>
    </row>
    <row r="41" spans="1:1" x14ac:dyDescent="0.25">
      <c r="A41" s="18">
        <f>urdaten!$V4</f>
        <v>-2.5164113785558034E-2</v>
      </c>
    </row>
    <row r="42" spans="1:1" x14ac:dyDescent="0.25">
      <c r="A42" s="18">
        <f>urdaten!$V5</f>
        <v>-7.9561042524005615E-2</v>
      </c>
    </row>
    <row r="43" spans="1:1" x14ac:dyDescent="0.25">
      <c r="A43" s="18">
        <f>urdaten!$V6</f>
        <v>0.16707317073170702</v>
      </c>
    </row>
    <row r="44" spans="1:1" x14ac:dyDescent="0.25">
      <c r="A44" s="18">
        <f>urdaten!$V7</f>
        <v>6.570155902004432E-2</v>
      </c>
    </row>
    <row r="45" spans="1:1" x14ac:dyDescent="0.25">
      <c r="A45" s="18">
        <f>urdaten!$V8</f>
        <v>0.19233576642335759</v>
      </c>
    </row>
    <row r="46" spans="1:1" x14ac:dyDescent="0.25">
      <c r="A46" s="18">
        <f>urdaten!$V9</f>
        <v>5.8823529411746345E-4</v>
      </c>
    </row>
    <row r="47" spans="1:1" x14ac:dyDescent="0.25">
      <c r="A47" s="18">
        <f>urdaten!$V10</f>
        <v>-0.25595238095238099</v>
      </c>
    </row>
    <row r="48" spans="1:1" x14ac:dyDescent="0.25">
      <c r="A48" s="18">
        <f>urdaten!$V11</f>
        <v>-0.56989247311827962</v>
      </c>
    </row>
    <row r="49" spans="1:1" x14ac:dyDescent="0.25">
      <c r="A49" s="18">
        <f>urdaten!$V12</f>
        <v>0.23749999999999996</v>
      </c>
    </row>
    <row r="50" spans="1:1" x14ac:dyDescent="0.25">
      <c r="A50" s="18">
        <f>urdaten!$V13</f>
        <v>0.38600000000000012</v>
      </c>
    </row>
    <row r="51" spans="1:1" x14ac:dyDescent="0.25">
      <c r="A51" s="18">
        <f>urdaten!$V14</f>
        <v>-2.3469387755102294E-2</v>
      </c>
    </row>
    <row r="52" spans="1:1" x14ac:dyDescent="0.25">
      <c r="A52" s="18">
        <f>urdaten!$V15</f>
        <v>2.375000000000016E-3</v>
      </c>
    </row>
    <row r="53" spans="1:1" x14ac:dyDescent="0.25">
      <c r="A53" s="18">
        <f>urdaten!$V16</f>
        <v>2.9374999999999929E-2</v>
      </c>
    </row>
    <row r="54" spans="1:1" x14ac:dyDescent="0.25">
      <c r="A54" s="18">
        <f>urdaten!$V17</f>
        <v>-9.3368421052631809E-2</v>
      </c>
    </row>
    <row r="55" spans="1:1" x14ac:dyDescent="0.25">
      <c r="A55" s="18">
        <f>urdaten!$V18</f>
        <v>2.4137931034482859E-2</v>
      </c>
    </row>
    <row r="56" spans="1:1" x14ac:dyDescent="0.25">
      <c r="A56" s="18">
        <f>urdaten!$V19</f>
        <v>-3.1521739130434691E-2</v>
      </c>
    </row>
    <row r="57" spans="1:1" x14ac:dyDescent="0.25">
      <c r="A57" s="18">
        <f>urdaten!$V20</f>
        <v>-0.25593684210526324</v>
      </c>
    </row>
    <row r="58" spans="1:1" x14ac:dyDescent="0.25">
      <c r="A58" s="18">
        <f>urdaten!$V21</f>
        <v>-0.12463157894736834</v>
      </c>
    </row>
    <row r="59" spans="1:1" x14ac:dyDescent="0.25">
      <c r="A59" s="18">
        <f>urdaten!$V22</f>
        <v>-0.18575280898876415</v>
      </c>
    </row>
    <row r="60" spans="1:1" x14ac:dyDescent="0.25">
      <c r="A60" s="18">
        <f>urdaten!$V23</f>
        <v>0.75060975609756098</v>
      </c>
    </row>
    <row r="61" spans="1:1" x14ac:dyDescent="0.25">
      <c r="A61" s="18">
        <f>urdaten!$V24</f>
        <v>-7.7639751552795053E-2</v>
      </c>
    </row>
    <row r="62" spans="1:1" x14ac:dyDescent="0.25">
      <c r="A62" s="18">
        <f>urdaten!$V25</f>
        <v>0.35616438356164393</v>
      </c>
    </row>
    <row r="63" spans="1:1" x14ac:dyDescent="0.25">
      <c r="A63" s="18">
        <f>urdaten!$V26</f>
        <v>-0.12550000000000003</v>
      </c>
    </row>
    <row r="64" spans="1:1" x14ac:dyDescent="0.25">
      <c r="A64" s="18">
        <f>urdaten!$V27</f>
        <v>-0.13600000000000004</v>
      </c>
    </row>
    <row r="65" spans="1:1" x14ac:dyDescent="0.25">
      <c r="A65" s="18">
        <f>urdaten!$V28</f>
        <v>-0.13654135338345882</v>
      </c>
    </row>
    <row r="66" spans="1:1" x14ac:dyDescent="0.25">
      <c r="A66" s="18">
        <f>urdaten!$V29</f>
        <v>0.11283783783783771</v>
      </c>
    </row>
    <row r="67" spans="1:1" x14ac:dyDescent="0.25">
      <c r="A67" s="18">
        <f>urdaten!$V30</f>
        <v>-1.8389346861130359E-3</v>
      </c>
    </row>
    <row r="68" spans="1:1" x14ac:dyDescent="0.25">
      <c r="A68" s="18">
        <f>urdaten!$V31</f>
        <v>-3.5714285714285671E-2</v>
      </c>
    </row>
    <row r="69" spans="1:1" x14ac:dyDescent="0.25">
      <c r="A69" s="18">
        <f>urdaten!$V32</f>
        <v>-9.4149999999999956E-2</v>
      </c>
    </row>
    <row r="70" spans="1:1" x14ac:dyDescent="0.25">
      <c r="A70" s="18">
        <f>urdaten!$V33</f>
        <v>0.18799999999999972</v>
      </c>
    </row>
    <row r="71" spans="1:1" x14ac:dyDescent="0.25">
      <c r="A71" s="18">
        <f>urdaten!$V34</f>
        <v>0.20969101123595493</v>
      </c>
    </row>
    <row r="72" spans="1:1" x14ac:dyDescent="0.25">
      <c r="A72" s="18">
        <f>urdaten!$V35</f>
        <v>0.82769230769230773</v>
      </c>
    </row>
    <row r="73" spans="1:1" x14ac:dyDescent="0.25">
      <c r="A73" s="18">
        <f>urdaten!$V36</f>
        <v>-4.8863636363636533E-2</v>
      </c>
    </row>
    <row r="74" spans="1:1" x14ac:dyDescent="0.25">
      <c r="A74" s="18">
        <f>urdaten!$V37</f>
        <v>5.6741573033707748E-2</v>
      </c>
    </row>
    <row r="75" spans="1:1" x14ac:dyDescent="0.25">
      <c r="A75" s="18">
        <f>urdaten!$V38</f>
        <v>0.27143812709030118</v>
      </c>
    </row>
    <row r="76" spans="1:1" x14ac:dyDescent="0.25">
      <c r="A76" s="18">
        <f>urdaten!$V39</f>
        <v>0.16943749999999991</v>
      </c>
    </row>
    <row r="77" spans="1:1" x14ac:dyDescent="0.25">
      <c r="A77" s="18">
        <f>urdaten!$V40</f>
        <v>-0.18868292682926821</v>
      </c>
    </row>
    <row r="78" spans="1:1" x14ac:dyDescent="0.25">
      <c r="A78" s="18">
        <f>urdaten!$V41</f>
        <v>-0.12249999999999994</v>
      </c>
    </row>
    <row r="79" spans="1:1" x14ac:dyDescent="0.25">
      <c r="A79" s="18"/>
    </row>
    <row r="80" spans="1:1" x14ac:dyDescent="0.25">
      <c r="A80" s="18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8"/>
  <sheetViews>
    <sheetView topLeftCell="F1" zoomScale="90" zoomScaleNormal="90" workbookViewId="0">
      <selection activeCell="AB11" sqref="AB11"/>
    </sheetView>
  </sheetViews>
  <sheetFormatPr baseColWidth="10" defaultRowHeight="15" x14ac:dyDescent="0.25"/>
  <cols>
    <col min="2" max="2" width="11.5703125" style="1" bestFit="1" customWidth="1"/>
    <col min="3" max="3" width="8.28515625" style="1" bestFit="1" customWidth="1"/>
    <col min="4" max="4" width="12" style="1" bestFit="1" customWidth="1"/>
    <col min="5" max="5" width="16.140625" style="1" bestFit="1" customWidth="1"/>
    <col min="6" max="6" width="4" style="1" customWidth="1"/>
    <col min="7" max="7" width="13.7109375" style="1" bestFit="1" customWidth="1"/>
    <col min="8" max="8" width="10" style="1" bestFit="1" customWidth="1"/>
    <col min="9" max="9" width="15.5703125" style="1" bestFit="1" customWidth="1"/>
    <col min="10" max="10" width="8" style="1" hidden="1" customWidth="1"/>
    <col min="11" max="11" width="8.28515625" style="1" hidden="1" customWidth="1"/>
    <col min="12" max="12" width="5" style="1" hidden="1" customWidth="1"/>
    <col min="13" max="13" width="7.28515625" style="1" bestFit="1" customWidth="1"/>
    <col min="14" max="14" width="2" style="1" bestFit="1" customWidth="1"/>
    <col min="15" max="15" width="4.5703125" style="1" customWidth="1"/>
    <col min="16" max="16" width="13.7109375" bestFit="1" customWidth="1"/>
    <col min="17" max="17" width="10" bestFit="1" customWidth="1"/>
    <col min="18" max="18" width="15.5703125" bestFit="1" customWidth="1"/>
    <col min="19" max="19" width="8" hidden="1" customWidth="1"/>
    <col min="20" max="20" width="8.28515625" hidden="1" customWidth="1"/>
    <col min="21" max="21" width="5" hidden="1" customWidth="1"/>
    <col min="22" max="22" width="7.28515625" bestFit="1" customWidth="1"/>
    <col min="23" max="23" width="2" bestFit="1" customWidth="1"/>
    <col min="24" max="24" width="5" customWidth="1"/>
    <col min="25" max="25" width="6.5703125" bestFit="1" customWidth="1"/>
    <col min="26" max="26" width="12" bestFit="1" customWidth="1"/>
    <col min="27" max="27" width="3.5703125" customWidth="1"/>
  </cols>
  <sheetData>
    <row r="1" spans="1:28" x14ac:dyDescent="0.25">
      <c r="B1" s="2" t="s">
        <v>2</v>
      </c>
      <c r="C1" s="7">
        <v>0.42</v>
      </c>
      <c r="D1" s="8">
        <v>0.29699999999999999</v>
      </c>
      <c r="E1" s="2"/>
      <c r="F1" s="11"/>
      <c r="G1" s="13" t="s">
        <v>42</v>
      </c>
      <c r="H1" s="11"/>
      <c r="I1" s="5"/>
      <c r="J1" s="5"/>
      <c r="K1" s="5"/>
      <c r="L1" s="5"/>
      <c r="M1" s="16">
        <f>COUNTIF(N3:N33,"+")</f>
        <v>16</v>
      </c>
      <c r="N1" s="5"/>
      <c r="O1" s="5"/>
      <c r="P1" t="s">
        <v>43</v>
      </c>
      <c r="V1" s="16">
        <f>COUNTIF(W3:W33,"+")</f>
        <v>14</v>
      </c>
      <c r="Y1" s="1" t="s">
        <v>17</v>
      </c>
      <c r="Z1" s="16">
        <f>COUNTIF(AA3:AA33,"+")</f>
        <v>18</v>
      </c>
      <c r="AB1" s="17">
        <f>AVERAGE(Y3:Y41)</f>
        <v>1.4648295879726112</v>
      </c>
    </row>
    <row r="2" spans="1:28" x14ac:dyDescent="0.25">
      <c r="B2" s="2" t="s">
        <v>0</v>
      </c>
      <c r="C2" s="2" t="s">
        <v>1</v>
      </c>
      <c r="D2" s="2" t="s">
        <v>5</v>
      </c>
      <c r="E2" s="2" t="s">
        <v>4</v>
      </c>
      <c r="F2" s="6"/>
      <c r="G2" s="2" t="s">
        <v>6</v>
      </c>
      <c r="H2" s="2" t="s">
        <v>3</v>
      </c>
      <c r="I2" s="11" t="s">
        <v>44</v>
      </c>
      <c r="J2" s="2" t="s">
        <v>7</v>
      </c>
      <c r="K2" s="2" t="s">
        <v>8</v>
      </c>
      <c r="L2" s="14" t="s">
        <v>10</v>
      </c>
      <c r="M2" s="11"/>
      <c r="N2" s="11"/>
      <c r="P2" s="4" t="s">
        <v>6</v>
      </c>
      <c r="Q2" s="4" t="s">
        <v>3</v>
      </c>
      <c r="R2" s="11" t="s">
        <v>44</v>
      </c>
      <c r="S2" s="4" t="s">
        <v>7</v>
      </c>
      <c r="T2" s="4" t="s">
        <v>8</v>
      </c>
      <c r="U2" s="4" t="s">
        <v>10</v>
      </c>
      <c r="V2" s="4"/>
      <c r="W2" s="11"/>
      <c r="Y2" s="9">
        <f>SQRT(2)</f>
        <v>1.4142135623730951</v>
      </c>
      <c r="Z2" s="4"/>
      <c r="AB2" s="17">
        <f>MEDIAN(Y3:Y41)</f>
        <v>1.4444444444444444</v>
      </c>
    </row>
    <row r="3" spans="1:28" x14ac:dyDescent="0.25">
      <c r="A3">
        <v>1</v>
      </c>
      <c r="B3" s="2" t="s">
        <v>9</v>
      </c>
      <c r="C3" s="2">
        <v>0.61</v>
      </c>
      <c r="D3" s="2">
        <v>2.9000000000000001E-2</v>
      </c>
      <c r="E3" s="3">
        <f>C3/D3</f>
        <v>21.034482758620687</v>
      </c>
      <c r="F3" s="3"/>
      <c r="G3" s="3">
        <f t="shared" ref="G3:G9" si="0">E3*C$1</f>
        <v>8.8344827586206875</v>
      </c>
      <c r="H3" s="12">
        <v>10.15</v>
      </c>
      <c r="I3" s="3">
        <f>G3-H3</f>
        <v>-1.3155172413793128</v>
      </c>
      <c r="J3" s="3">
        <f t="shared" ref="J3:J41" si="1">$C3/($D3+0.001)*$C$1</f>
        <v>8.5399999999999991</v>
      </c>
      <c r="K3" s="3">
        <f t="shared" ref="K3:K41" si="2">$C3/($D3-0.001)*$C$1</f>
        <v>9.1499999999999986</v>
      </c>
      <c r="L3" s="14" t="str">
        <f>IF(AND((J3&lt;H3),(H3&lt;K3)),"ja","nein")</f>
        <v>nein</v>
      </c>
      <c r="M3" s="10">
        <f>(G3-H3)/H3</f>
        <v>-0.12960760998810963</v>
      </c>
      <c r="N3" s="10" t="str">
        <f>IF(M3&gt;0,"+","-")</f>
        <v>-</v>
      </c>
      <c r="P3" s="3">
        <f>E3*D$1</f>
        <v>6.2472413793103438</v>
      </c>
      <c r="Q3" s="12">
        <v>5.9</v>
      </c>
      <c r="R3" s="3">
        <f>P3-Q3</f>
        <v>0.34724137931034349</v>
      </c>
      <c r="S3" s="3">
        <f>$C3/($D3+0.001)*$D$1</f>
        <v>6.0389999999999997</v>
      </c>
      <c r="T3" s="3">
        <f>$C3/($D3-0.001)*$D$1</f>
        <v>6.470357142857142</v>
      </c>
      <c r="U3" s="4" t="str">
        <f>IF(AND((S3&lt;Q3),(Q3&lt;T3)),"ja","nein")</f>
        <v>nein</v>
      </c>
      <c r="V3" s="10">
        <f>(P3-Q3)/Q3</f>
        <v>5.8854471069549739E-2</v>
      </c>
      <c r="W3" s="10" t="str">
        <f>IF(V3&gt;0,"+","-")</f>
        <v>+</v>
      </c>
      <c r="Y3" s="9">
        <f>H3/Q3</f>
        <v>1.7203389830508473</v>
      </c>
      <c r="Z3" s="10">
        <f>((H3/Q3-SQRT(2))/SQRT(2))</f>
        <v>0.21646336085482309</v>
      </c>
      <c r="AA3" s="10" t="str">
        <f>IF(Z3&gt;0,"+","-")</f>
        <v>+</v>
      </c>
    </row>
    <row r="4" spans="1:28" x14ac:dyDescent="0.25">
      <c r="A4">
        <v>2</v>
      </c>
      <c r="B4" s="11" t="s">
        <v>11</v>
      </c>
      <c r="C4" s="2">
        <v>0.54</v>
      </c>
      <c r="D4" s="2">
        <v>1.7999999999999999E-2</v>
      </c>
      <c r="E4" s="3">
        <f t="shared" ref="E4:E31" si="3">C4/D4</f>
        <v>30.000000000000004</v>
      </c>
      <c r="F4" s="3"/>
      <c r="G4" s="3">
        <f t="shared" si="0"/>
        <v>12.600000000000001</v>
      </c>
      <c r="H4" s="12">
        <v>12</v>
      </c>
      <c r="I4" s="3">
        <f t="shared" ref="I4:I9" si="4">G4-H4</f>
        <v>0.60000000000000142</v>
      </c>
      <c r="J4" s="3">
        <f t="shared" si="1"/>
        <v>11.936842105263159</v>
      </c>
      <c r="K4" s="3">
        <f t="shared" si="2"/>
        <v>13.341176470588238</v>
      </c>
      <c r="L4" s="14" t="str">
        <f t="shared" ref="L4:L9" si="5">IF(AND((J4&lt;H4),(H4&lt;K4)),"ja","nein")</f>
        <v>ja</v>
      </c>
      <c r="M4" s="10">
        <f t="shared" ref="M4:M9" si="6">(G4-H4)/H4</f>
        <v>5.0000000000000121E-2</v>
      </c>
      <c r="N4" s="10" t="str">
        <f t="shared" ref="N4:N9" si="7">IF(M4&gt;0,"+","-")</f>
        <v>+</v>
      </c>
      <c r="P4" s="3">
        <f>E4*D$1</f>
        <v>8.91</v>
      </c>
      <c r="Q4" s="12">
        <v>9.14</v>
      </c>
      <c r="R4" s="3">
        <f t="shared" ref="R4:R22" si="8">P4-Q4</f>
        <v>-0.23000000000000043</v>
      </c>
      <c r="S4" s="3">
        <f t="shared" ref="S4:S41" si="9">$C4/($D4+0.001)*$D$1</f>
        <v>8.4410526315789483</v>
      </c>
      <c r="T4" s="3">
        <f>$C4/($D4-0.001)*$D$1</f>
        <v>9.4341176470588248</v>
      </c>
      <c r="U4" s="4" t="str">
        <f t="shared" ref="U4:U9" si="10">IF(AND((S4&lt;Q4),(Q4&lt;T4)),"ja","nein")</f>
        <v>ja</v>
      </c>
      <c r="V4" s="10">
        <f t="shared" ref="V4:V22" si="11">(P4-Q4)/Q4</f>
        <v>-2.5164113785558034E-2</v>
      </c>
      <c r="W4" s="10" t="str">
        <f t="shared" ref="W4:W41" si="12">IF(V4&gt;0,"+","-")</f>
        <v>-</v>
      </c>
      <c r="Y4" s="9">
        <f t="shared" ref="Y4:Y41" si="13">H4/Q4</f>
        <v>1.3129102844638949</v>
      </c>
      <c r="Z4" s="10">
        <f t="shared" ref="Z4:Z41" si="14">((H4/Q4-SQRT(2))/SQRT(2))</f>
        <v>-7.1632234766020861E-2</v>
      </c>
      <c r="AA4" s="10" t="str">
        <f t="shared" ref="AA4:AA41" si="15">IF(Z4&gt;0,"+","-")</f>
        <v>-</v>
      </c>
    </row>
    <row r="5" spans="1:28" x14ac:dyDescent="0.25">
      <c r="A5">
        <v>3</v>
      </c>
      <c r="B5" s="2" t="s">
        <v>12</v>
      </c>
      <c r="C5" s="2">
        <v>0.61</v>
      </c>
      <c r="D5" s="2">
        <v>2.7E-2</v>
      </c>
      <c r="E5" s="3">
        <f t="shared" si="3"/>
        <v>22.592592592592592</v>
      </c>
      <c r="F5" s="3"/>
      <c r="G5" s="3">
        <f t="shared" si="0"/>
        <v>9.4888888888888889</v>
      </c>
      <c r="H5" s="12">
        <v>12.2</v>
      </c>
      <c r="I5" s="3">
        <f t="shared" si="4"/>
        <v>-2.7111111111111104</v>
      </c>
      <c r="J5" s="3">
        <f t="shared" si="1"/>
        <v>9.1499999999999986</v>
      </c>
      <c r="K5" s="3">
        <f t="shared" si="2"/>
        <v>9.8538461538461544</v>
      </c>
      <c r="L5" s="14" t="str">
        <f t="shared" si="5"/>
        <v>nein</v>
      </c>
      <c r="M5" s="10">
        <f t="shared" si="6"/>
        <v>-0.22222222222222218</v>
      </c>
      <c r="N5" s="10" t="str">
        <f t="shared" si="7"/>
        <v>-</v>
      </c>
      <c r="P5" s="3">
        <f t="shared" ref="P5:P22" si="16">E5*D$1</f>
        <v>6.7099999999999991</v>
      </c>
      <c r="Q5" s="12">
        <v>7.29</v>
      </c>
      <c r="R5" s="3">
        <f t="shared" si="8"/>
        <v>-0.58000000000000096</v>
      </c>
      <c r="S5" s="3">
        <f t="shared" si="9"/>
        <v>6.470357142857142</v>
      </c>
      <c r="T5" s="3">
        <f t="shared" ref="T5:T41" si="17">$C5/($D5-0.001)*$D$1</f>
        <v>6.9680769230769233</v>
      </c>
      <c r="U5" s="4" t="str">
        <f t="shared" si="10"/>
        <v>nein</v>
      </c>
      <c r="V5" s="10">
        <f t="shared" si="11"/>
        <v>-7.9561042524005615E-2</v>
      </c>
      <c r="W5" s="10" t="str">
        <f t="shared" si="12"/>
        <v>-</v>
      </c>
      <c r="Y5" s="9">
        <f t="shared" si="13"/>
        <v>1.6735253772290808</v>
      </c>
      <c r="Z5" s="10">
        <f t="shared" si="14"/>
        <v>0.18336114272645795</v>
      </c>
      <c r="AA5" s="10" t="str">
        <f t="shared" si="15"/>
        <v>+</v>
      </c>
    </row>
    <row r="6" spans="1:28" x14ac:dyDescent="0.25">
      <c r="A6">
        <v>4</v>
      </c>
      <c r="B6" s="2" t="s">
        <v>13</v>
      </c>
      <c r="C6" s="2">
        <v>0.57999999999999996</v>
      </c>
      <c r="D6" s="2">
        <v>0.02</v>
      </c>
      <c r="E6" s="3">
        <f t="shared" si="3"/>
        <v>28.999999999999996</v>
      </c>
      <c r="F6" s="3"/>
      <c r="G6" s="3">
        <f t="shared" si="0"/>
        <v>12.179999999999998</v>
      </c>
      <c r="H6" s="12">
        <v>9.6</v>
      </c>
      <c r="I6" s="3">
        <f t="shared" si="4"/>
        <v>2.5799999999999983</v>
      </c>
      <c r="J6" s="3">
        <f t="shared" si="1"/>
        <v>11.599999999999998</v>
      </c>
      <c r="K6" s="3">
        <f t="shared" si="2"/>
        <v>12.821052631578945</v>
      </c>
      <c r="L6" s="14" t="str">
        <f t="shared" si="5"/>
        <v>nein</v>
      </c>
      <c r="M6" s="10">
        <f t="shared" si="6"/>
        <v>0.26874999999999982</v>
      </c>
      <c r="N6" s="10" t="str">
        <f t="shared" si="7"/>
        <v>+</v>
      </c>
      <c r="P6" s="3">
        <f t="shared" si="16"/>
        <v>8.6129999999999978</v>
      </c>
      <c r="Q6" s="12">
        <v>7.38</v>
      </c>
      <c r="R6" s="3">
        <f t="shared" si="8"/>
        <v>1.2329999999999979</v>
      </c>
      <c r="S6" s="3">
        <f t="shared" si="9"/>
        <v>8.2028571428571411</v>
      </c>
      <c r="T6" s="3">
        <f t="shared" si="17"/>
        <v>9.0663157894736823</v>
      </c>
      <c r="U6" s="4" t="str">
        <f t="shared" si="10"/>
        <v>nein</v>
      </c>
      <c r="V6" s="10">
        <f t="shared" si="11"/>
        <v>0.16707317073170702</v>
      </c>
      <c r="W6" s="10" t="str">
        <f t="shared" si="12"/>
        <v>+</v>
      </c>
      <c r="Y6" s="9">
        <f t="shared" si="13"/>
        <v>1.3008130081300813</v>
      </c>
      <c r="Z6" s="10">
        <f t="shared" si="14"/>
        <v>-8.0186300895548013E-2</v>
      </c>
      <c r="AA6" s="10" t="str">
        <f t="shared" si="15"/>
        <v>-</v>
      </c>
    </row>
    <row r="7" spans="1:28" x14ac:dyDescent="0.25">
      <c r="A7">
        <v>5</v>
      </c>
      <c r="B7" s="2" t="s">
        <v>14</v>
      </c>
      <c r="C7" s="2">
        <v>0.57999999999999996</v>
      </c>
      <c r="D7" s="2">
        <v>1.7999999999999999E-2</v>
      </c>
      <c r="E7" s="3">
        <f t="shared" si="3"/>
        <v>32.222222222222221</v>
      </c>
      <c r="F7" s="3"/>
      <c r="G7" s="3">
        <f t="shared" si="0"/>
        <v>13.533333333333333</v>
      </c>
      <c r="H7" s="12">
        <v>13.44</v>
      </c>
      <c r="I7" s="3">
        <f t="shared" si="4"/>
        <v>9.3333333333333712E-2</v>
      </c>
      <c r="J7" s="3">
        <f t="shared" si="1"/>
        <v>12.821052631578945</v>
      </c>
      <c r="K7" s="3">
        <f t="shared" si="2"/>
        <v>14.329411764705881</v>
      </c>
      <c r="L7" s="14" t="str">
        <f t="shared" si="5"/>
        <v>ja</v>
      </c>
      <c r="M7" s="10">
        <f t="shared" si="6"/>
        <v>6.9444444444444727E-3</v>
      </c>
      <c r="N7" s="10" t="str">
        <f t="shared" si="7"/>
        <v>+</v>
      </c>
      <c r="P7" s="3">
        <f t="shared" si="16"/>
        <v>9.5699999999999985</v>
      </c>
      <c r="Q7" s="12">
        <v>8.98</v>
      </c>
      <c r="R7" s="3">
        <f t="shared" si="8"/>
        <v>0.58999999999999808</v>
      </c>
      <c r="S7" s="3">
        <f t="shared" si="9"/>
        <v>9.0663157894736823</v>
      </c>
      <c r="T7" s="3">
        <f t="shared" si="17"/>
        <v>10.132941176470588</v>
      </c>
      <c r="U7" s="4" t="str">
        <f t="shared" si="10"/>
        <v>nein</v>
      </c>
      <c r="V7" s="10">
        <f t="shared" si="11"/>
        <v>6.570155902004432E-2</v>
      </c>
      <c r="W7" s="10" t="str">
        <f t="shared" si="12"/>
        <v>+</v>
      </c>
      <c r="Y7" s="9">
        <f t="shared" si="13"/>
        <v>1.4966592427616925</v>
      </c>
      <c r="Z7" s="10">
        <f t="shared" si="14"/>
        <v>5.8297899682315926E-2</v>
      </c>
      <c r="AA7" s="10" t="str">
        <f t="shared" si="15"/>
        <v>+</v>
      </c>
    </row>
    <row r="8" spans="1:28" x14ac:dyDescent="0.25">
      <c r="A8">
        <v>6</v>
      </c>
      <c r="B8" s="2" t="s">
        <v>16</v>
      </c>
      <c r="C8" s="2">
        <v>0.66</v>
      </c>
      <c r="D8" s="2">
        <v>0.02</v>
      </c>
      <c r="E8" s="3">
        <f t="shared" si="3"/>
        <v>33</v>
      </c>
      <c r="F8" s="3"/>
      <c r="G8" s="3">
        <f t="shared" si="0"/>
        <v>13.86</v>
      </c>
      <c r="H8" s="12">
        <v>13.8</v>
      </c>
      <c r="I8" s="3">
        <f t="shared" si="4"/>
        <v>5.9999999999998721E-2</v>
      </c>
      <c r="J8" s="3">
        <f t="shared" si="1"/>
        <v>13.2</v>
      </c>
      <c r="K8" s="3">
        <f t="shared" si="2"/>
        <v>14.589473684210526</v>
      </c>
      <c r="L8" s="14" t="str">
        <f t="shared" si="5"/>
        <v>ja</v>
      </c>
      <c r="M8" s="10">
        <f t="shared" si="6"/>
        <v>4.347826086956429E-3</v>
      </c>
      <c r="N8" s="10" t="str">
        <f t="shared" si="7"/>
        <v>+</v>
      </c>
      <c r="P8" s="3">
        <f t="shared" si="16"/>
        <v>9.8010000000000002</v>
      </c>
      <c r="Q8" s="12">
        <v>8.2200000000000006</v>
      </c>
      <c r="R8" s="3">
        <f t="shared" si="8"/>
        <v>1.5809999999999995</v>
      </c>
      <c r="S8" s="3">
        <f t="shared" si="9"/>
        <v>9.3342857142857127</v>
      </c>
      <c r="T8" s="3">
        <f t="shared" si="17"/>
        <v>10.316842105263158</v>
      </c>
      <c r="U8" s="4" t="str">
        <f t="shared" si="10"/>
        <v>nein</v>
      </c>
      <c r="V8" s="10">
        <f t="shared" si="11"/>
        <v>0.19233576642335759</v>
      </c>
      <c r="W8" s="10" t="str">
        <f t="shared" si="12"/>
        <v>+</v>
      </c>
      <c r="Y8" s="9">
        <f t="shared" si="13"/>
        <v>1.6788321167883211</v>
      </c>
      <c r="Z8" s="10">
        <f t="shared" si="14"/>
        <v>0.1871135742547877</v>
      </c>
      <c r="AA8" s="10" t="str">
        <f t="shared" si="15"/>
        <v>+</v>
      </c>
    </row>
    <row r="9" spans="1:28" x14ac:dyDescent="0.25">
      <c r="A9">
        <v>7</v>
      </c>
      <c r="B9" s="2" t="s">
        <v>15</v>
      </c>
      <c r="C9" s="2">
        <v>0.63</v>
      </c>
      <c r="D9" s="2">
        <v>2.5000000000000001E-2</v>
      </c>
      <c r="E9" s="3">
        <f t="shared" si="3"/>
        <v>25.2</v>
      </c>
      <c r="F9" s="3"/>
      <c r="G9" s="3">
        <f t="shared" si="0"/>
        <v>10.584</v>
      </c>
      <c r="H9" s="12">
        <v>12.5</v>
      </c>
      <c r="I9" s="3">
        <f t="shared" si="4"/>
        <v>-1.9160000000000004</v>
      </c>
      <c r="J9" s="3">
        <f t="shared" si="1"/>
        <v>10.176923076923076</v>
      </c>
      <c r="K9" s="3">
        <f t="shared" si="2"/>
        <v>11.025</v>
      </c>
      <c r="L9" s="14" t="str">
        <f t="shared" si="5"/>
        <v>nein</v>
      </c>
      <c r="M9" s="10">
        <f t="shared" si="6"/>
        <v>-0.15328000000000003</v>
      </c>
      <c r="N9" s="10" t="str">
        <f t="shared" si="7"/>
        <v>-</v>
      </c>
      <c r="P9" s="3">
        <f t="shared" si="16"/>
        <v>7.4843999999999991</v>
      </c>
      <c r="Q9" s="12">
        <v>7.48</v>
      </c>
      <c r="R9" s="3">
        <f t="shared" si="8"/>
        <v>4.3999999999986272E-3</v>
      </c>
      <c r="S9" s="3">
        <f t="shared" si="9"/>
        <v>7.1965384615384611</v>
      </c>
      <c r="T9" s="3">
        <f t="shared" si="17"/>
        <v>7.7962499999999997</v>
      </c>
      <c r="U9" s="4" t="str">
        <f t="shared" si="10"/>
        <v>ja</v>
      </c>
      <c r="V9" s="10">
        <f t="shared" si="11"/>
        <v>5.8823529411746345E-4</v>
      </c>
      <c r="W9" s="10" t="str">
        <f t="shared" si="12"/>
        <v>+</v>
      </c>
      <c r="Y9" s="9">
        <f t="shared" si="13"/>
        <v>1.6711229946524062</v>
      </c>
      <c r="Z9" s="10">
        <f t="shared" si="14"/>
        <v>0.18166240171548695</v>
      </c>
      <c r="AA9" s="10" t="str">
        <f t="shared" si="15"/>
        <v>+</v>
      </c>
    </row>
    <row r="10" spans="1:28" x14ac:dyDescent="0.25">
      <c r="A10">
        <v>8</v>
      </c>
      <c r="B10" s="6" t="s">
        <v>18</v>
      </c>
      <c r="C10" s="6">
        <v>0.71</v>
      </c>
      <c r="D10" s="6">
        <v>2.4E-2</v>
      </c>
      <c r="E10" s="3">
        <f t="shared" si="3"/>
        <v>29.583333333333332</v>
      </c>
      <c r="F10" s="3"/>
      <c r="G10" s="3">
        <f t="shared" ref="G10" si="18">E10*C$1</f>
        <v>12.424999999999999</v>
      </c>
      <c r="H10" s="12">
        <v>13</v>
      </c>
      <c r="I10" s="3">
        <f t="shared" ref="I10" si="19">G10-H10</f>
        <v>-0.57500000000000107</v>
      </c>
      <c r="J10" s="3">
        <f t="shared" si="1"/>
        <v>11.927999999999999</v>
      </c>
      <c r="K10" s="3">
        <f t="shared" si="2"/>
        <v>12.965217391304348</v>
      </c>
      <c r="L10" s="14" t="str">
        <f t="shared" ref="L10" si="20">IF(AND((J10&lt;H10),(H10&lt;K10)),"ja","nein")</f>
        <v>nein</v>
      </c>
      <c r="M10" s="10">
        <f t="shared" ref="M10" si="21">(H10-G10)/H10</f>
        <v>4.423076923076931E-2</v>
      </c>
      <c r="N10" s="10" t="str">
        <f>IF(M10&gt;0,"+","-")</f>
        <v>+</v>
      </c>
      <c r="P10" s="3">
        <v>6.25</v>
      </c>
      <c r="Q10" s="15">
        <v>8.4</v>
      </c>
      <c r="R10" s="3">
        <f t="shared" si="8"/>
        <v>-2.1500000000000004</v>
      </c>
      <c r="S10" s="3">
        <f t="shared" si="9"/>
        <v>8.4347999999999992</v>
      </c>
      <c r="T10" s="3">
        <f t="shared" si="17"/>
        <v>9.1682608695652164</v>
      </c>
      <c r="U10" s="6" t="str">
        <f t="shared" ref="U10" si="22">IF(AND((S10&lt;Q10),(Q10&lt;T10)),"ja","nein")</f>
        <v>nein</v>
      </c>
      <c r="V10" s="10">
        <f t="shared" si="11"/>
        <v>-0.25595238095238099</v>
      </c>
      <c r="W10" s="10" t="str">
        <f t="shared" si="12"/>
        <v>-</v>
      </c>
      <c r="Y10" s="9">
        <f t="shared" si="13"/>
        <v>1.5476190476190474</v>
      </c>
      <c r="Z10" s="10">
        <f t="shared" si="14"/>
        <v>9.4331923264894785E-2</v>
      </c>
      <c r="AA10" s="10" t="str">
        <f t="shared" si="15"/>
        <v>+</v>
      </c>
    </row>
    <row r="11" spans="1:28" x14ac:dyDescent="0.25">
      <c r="A11">
        <v>9</v>
      </c>
      <c r="B11" s="6" t="s">
        <v>19</v>
      </c>
      <c r="C11" s="12">
        <v>0.55000000000000004</v>
      </c>
      <c r="D11" s="12">
        <v>1.6E-2</v>
      </c>
      <c r="E11" s="3">
        <f t="shared" si="3"/>
        <v>34.375</v>
      </c>
      <c r="F11" s="3"/>
      <c r="G11" s="3">
        <f t="shared" ref="G11:G22" si="23">E11*C$1</f>
        <v>14.4375</v>
      </c>
      <c r="H11" s="12">
        <v>12.7</v>
      </c>
      <c r="I11" s="3">
        <f t="shared" ref="I11:I22" si="24">G11-H11</f>
        <v>1.7375000000000007</v>
      </c>
      <c r="J11" s="3">
        <f t="shared" si="1"/>
        <v>13.588235294117647</v>
      </c>
      <c r="K11" s="3">
        <f t="shared" si="2"/>
        <v>15.400000000000002</v>
      </c>
      <c r="L11" s="14" t="str">
        <f t="shared" ref="L11:L22" si="25">IF(AND((J11&lt;H11),(H11&lt;K11)),"ja","nein")</f>
        <v>nein</v>
      </c>
      <c r="M11" s="10">
        <f t="shared" ref="M11:M22" si="26">(H11-G11)/H11</f>
        <v>-0.13681102362204731</v>
      </c>
      <c r="N11" s="10" t="str">
        <f t="shared" ref="N11:N41" si="27">IF(M11&gt;0,"+","-")</f>
        <v>-</v>
      </c>
      <c r="P11" s="3">
        <v>4</v>
      </c>
      <c r="Q11" s="12">
        <v>9.3000000000000007</v>
      </c>
      <c r="R11" s="3">
        <f t="shared" si="8"/>
        <v>-5.3000000000000007</v>
      </c>
      <c r="S11" s="3">
        <f t="shared" si="9"/>
        <v>9.6088235294117634</v>
      </c>
      <c r="T11" s="3">
        <f t="shared" si="17"/>
        <v>10.89</v>
      </c>
      <c r="U11" s="6" t="str">
        <f t="shared" ref="U11:U22" si="28">IF(AND((S11&lt;Q11),(Q11&lt;T11)),"ja","nein")</f>
        <v>nein</v>
      </c>
      <c r="V11" s="10">
        <f t="shared" si="11"/>
        <v>-0.56989247311827962</v>
      </c>
      <c r="W11" s="10" t="str">
        <f t="shared" si="12"/>
        <v>-</v>
      </c>
      <c r="Y11" s="9">
        <f t="shared" si="13"/>
        <v>1.3655913978494623</v>
      </c>
      <c r="Z11" s="10">
        <f t="shared" si="14"/>
        <v>-3.4381062250628786E-2</v>
      </c>
      <c r="AA11" s="10" t="str">
        <f t="shared" si="15"/>
        <v>-</v>
      </c>
    </row>
    <row r="12" spans="1:28" x14ac:dyDescent="0.25">
      <c r="A12">
        <v>10</v>
      </c>
      <c r="B12" s="6" t="s">
        <v>20</v>
      </c>
      <c r="C12" s="12">
        <v>0.7</v>
      </c>
      <c r="D12" s="12">
        <v>2.4E-2</v>
      </c>
      <c r="E12" s="3">
        <f t="shared" si="3"/>
        <v>29.166666666666664</v>
      </c>
      <c r="F12" s="3"/>
      <c r="G12" s="3">
        <f t="shared" si="23"/>
        <v>12.249999999999998</v>
      </c>
      <c r="H12" s="12">
        <v>10.4</v>
      </c>
      <c r="I12" s="3">
        <f t="shared" si="24"/>
        <v>1.8499999999999979</v>
      </c>
      <c r="J12" s="3">
        <f t="shared" si="1"/>
        <v>11.759999999999998</v>
      </c>
      <c r="K12" s="3">
        <f t="shared" si="2"/>
        <v>12.782608695652174</v>
      </c>
      <c r="L12" s="14" t="str">
        <f t="shared" si="25"/>
        <v>nein</v>
      </c>
      <c r="M12" s="10">
        <f t="shared" si="26"/>
        <v>-0.17788461538461517</v>
      </c>
      <c r="N12" s="10" t="str">
        <f t="shared" si="27"/>
        <v>-</v>
      </c>
      <c r="P12" s="3">
        <f t="shared" si="16"/>
        <v>8.6624999999999996</v>
      </c>
      <c r="Q12" s="12">
        <v>7</v>
      </c>
      <c r="R12" s="3">
        <f t="shared" si="8"/>
        <v>1.6624999999999996</v>
      </c>
      <c r="S12" s="3">
        <f t="shared" si="9"/>
        <v>8.3159999999999989</v>
      </c>
      <c r="T12" s="3">
        <f t="shared" si="17"/>
        <v>9.0391304347826082</v>
      </c>
      <c r="U12" s="6" t="str">
        <f t="shared" si="28"/>
        <v>nein</v>
      </c>
      <c r="V12" s="10">
        <f t="shared" si="11"/>
        <v>0.23749999999999996</v>
      </c>
      <c r="W12" s="10" t="str">
        <f t="shared" si="12"/>
        <v>+</v>
      </c>
      <c r="Y12" s="9">
        <f t="shared" si="13"/>
        <v>1.4857142857142858</v>
      </c>
      <c r="Z12" s="10">
        <f t="shared" si="14"/>
        <v>5.0558646334299143E-2</v>
      </c>
      <c r="AA12" s="10" t="str">
        <f t="shared" si="15"/>
        <v>+</v>
      </c>
    </row>
    <row r="13" spans="1:28" x14ac:dyDescent="0.25">
      <c r="A13">
        <v>11</v>
      </c>
      <c r="B13" s="6" t="s">
        <v>21</v>
      </c>
      <c r="C13" s="12">
        <v>0.56000000000000005</v>
      </c>
      <c r="D13" s="12">
        <v>0.02</v>
      </c>
      <c r="E13" s="3">
        <f t="shared" si="3"/>
        <v>28.000000000000004</v>
      </c>
      <c r="F13" s="3"/>
      <c r="G13" s="3">
        <f t="shared" si="23"/>
        <v>11.760000000000002</v>
      </c>
      <c r="H13" s="12">
        <v>15</v>
      </c>
      <c r="I13" s="3">
        <f t="shared" si="24"/>
        <v>-3.2399999999999984</v>
      </c>
      <c r="J13" s="3">
        <f t="shared" si="1"/>
        <v>11.2</v>
      </c>
      <c r="K13" s="3">
        <f t="shared" si="2"/>
        <v>12.378947368421054</v>
      </c>
      <c r="L13" s="14" t="str">
        <f t="shared" si="25"/>
        <v>nein</v>
      </c>
      <c r="M13" s="10">
        <f t="shared" si="26"/>
        <v>0.21599999999999989</v>
      </c>
      <c r="N13" s="10" t="str">
        <f t="shared" si="27"/>
        <v>+</v>
      </c>
      <c r="P13" s="3">
        <f t="shared" si="16"/>
        <v>8.3160000000000007</v>
      </c>
      <c r="Q13" s="12">
        <v>6</v>
      </c>
      <c r="R13" s="3">
        <f t="shared" si="8"/>
        <v>2.3160000000000007</v>
      </c>
      <c r="S13" s="3">
        <f t="shared" si="9"/>
        <v>7.92</v>
      </c>
      <c r="T13" s="3">
        <f t="shared" si="17"/>
        <v>8.7536842105263162</v>
      </c>
      <c r="U13" s="6" t="str">
        <f t="shared" si="28"/>
        <v>nein</v>
      </c>
      <c r="V13" s="10">
        <f t="shared" si="11"/>
        <v>0.38600000000000012</v>
      </c>
      <c r="W13" s="10" t="str">
        <f t="shared" si="12"/>
        <v>+</v>
      </c>
      <c r="Y13" s="9">
        <f t="shared" si="13"/>
        <v>2.5</v>
      </c>
      <c r="Z13" s="10">
        <f t="shared" si="14"/>
        <v>0.76776695296636865</v>
      </c>
      <c r="AA13" s="10" t="str">
        <f t="shared" si="15"/>
        <v>+</v>
      </c>
    </row>
    <row r="14" spans="1:28" x14ac:dyDescent="0.25">
      <c r="A14">
        <v>12</v>
      </c>
      <c r="B14" s="6" t="s">
        <v>22</v>
      </c>
      <c r="C14" s="12">
        <v>0.57999999999999996</v>
      </c>
      <c r="D14" s="12">
        <v>2.1000000000000001E-2</v>
      </c>
      <c r="E14" s="3">
        <f t="shared" si="3"/>
        <v>27.619047619047617</v>
      </c>
      <c r="F14" s="3"/>
      <c r="G14" s="3">
        <f t="shared" si="23"/>
        <v>11.599999999999998</v>
      </c>
      <c r="H14" s="12">
        <v>10</v>
      </c>
      <c r="I14" s="3">
        <f t="shared" si="24"/>
        <v>1.5999999999999979</v>
      </c>
      <c r="J14" s="3">
        <f t="shared" si="1"/>
        <v>11.072727272727271</v>
      </c>
      <c r="K14" s="3">
        <f t="shared" si="2"/>
        <v>12.179999999999998</v>
      </c>
      <c r="L14" s="14" t="str">
        <f t="shared" si="25"/>
        <v>nein</v>
      </c>
      <c r="M14" s="10">
        <f t="shared" si="26"/>
        <v>-0.15999999999999978</v>
      </c>
      <c r="N14" s="10" t="str">
        <f t="shared" si="27"/>
        <v>-</v>
      </c>
      <c r="P14" s="3">
        <f t="shared" si="16"/>
        <v>8.2028571428571411</v>
      </c>
      <c r="Q14" s="12">
        <v>8.4</v>
      </c>
      <c r="R14" s="3">
        <f t="shared" si="8"/>
        <v>-0.19714285714285928</v>
      </c>
      <c r="S14" s="3">
        <f t="shared" si="9"/>
        <v>7.8299999999999983</v>
      </c>
      <c r="T14" s="3">
        <f t="shared" si="17"/>
        <v>8.6129999999999978</v>
      </c>
      <c r="U14" s="6" t="str">
        <f t="shared" si="28"/>
        <v>ja</v>
      </c>
      <c r="V14" s="10">
        <f t="shared" si="11"/>
        <v>-2.3469387755102294E-2</v>
      </c>
      <c r="W14" s="10" t="str">
        <f t="shared" si="12"/>
        <v>-</v>
      </c>
      <c r="Y14" s="9">
        <f t="shared" si="13"/>
        <v>1.1904761904761905</v>
      </c>
      <c r="Z14" s="10">
        <f t="shared" si="14"/>
        <v>-0.15820621287315778</v>
      </c>
      <c r="AA14" s="10" t="str">
        <f t="shared" si="15"/>
        <v>-</v>
      </c>
    </row>
    <row r="15" spans="1:28" x14ac:dyDescent="0.25">
      <c r="A15">
        <v>13</v>
      </c>
      <c r="B15" s="6" t="s">
        <v>23</v>
      </c>
      <c r="C15" s="12">
        <v>0.54</v>
      </c>
      <c r="D15" s="12">
        <v>0.02</v>
      </c>
      <c r="E15" s="3">
        <f t="shared" si="3"/>
        <v>27</v>
      </c>
      <c r="F15" s="3"/>
      <c r="G15" s="3">
        <f t="shared" si="23"/>
        <v>11.34</v>
      </c>
      <c r="H15" s="12">
        <v>13</v>
      </c>
      <c r="I15" s="3">
        <f t="shared" si="24"/>
        <v>-1.6600000000000001</v>
      </c>
      <c r="J15" s="3">
        <f t="shared" si="1"/>
        <v>10.8</v>
      </c>
      <c r="K15" s="3">
        <f t="shared" si="2"/>
        <v>11.936842105263159</v>
      </c>
      <c r="L15" s="14" t="str">
        <f t="shared" si="25"/>
        <v>nein</v>
      </c>
      <c r="M15" s="10">
        <f t="shared" si="26"/>
        <v>0.12769230769230772</v>
      </c>
      <c r="N15" s="10" t="str">
        <f t="shared" si="27"/>
        <v>+</v>
      </c>
      <c r="P15" s="3">
        <f t="shared" si="16"/>
        <v>8.0190000000000001</v>
      </c>
      <c r="Q15" s="12">
        <v>8</v>
      </c>
      <c r="R15" s="3">
        <f t="shared" si="8"/>
        <v>1.9000000000000128E-2</v>
      </c>
      <c r="S15" s="3">
        <f t="shared" si="9"/>
        <v>7.637142857142857</v>
      </c>
      <c r="T15" s="3">
        <f t="shared" si="17"/>
        <v>8.4410526315789483</v>
      </c>
      <c r="U15" s="6" t="str">
        <f t="shared" si="28"/>
        <v>ja</v>
      </c>
      <c r="V15" s="10">
        <f t="shared" si="11"/>
        <v>2.375000000000016E-3</v>
      </c>
      <c r="W15" s="10" t="str">
        <f t="shared" si="12"/>
        <v>+</v>
      </c>
      <c r="Y15" s="9">
        <f t="shared" si="13"/>
        <v>1.625</v>
      </c>
      <c r="Z15" s="10">
        <f t="shared" si="14"/>
        <v>0.14904851942813965</v>
      </c>
      <c r="AA15" s="10" t="str">
        <f t="shared" si="15"/>
        <v>+</v>
      </c>
    </row>
    <row r="16" spans="1:28" x14ac:dyDescent="0.25">
      <c r="A16">
        <v>14</v>
      </c>
      <c r="B16" s="6" t="s">
        <v>24</v>
      </c>
      <c r="C16" s="12">
        <v>0.61</v>
      </c>
      <c r="D16" s="12">
        <v>2.1999999999999999E-2</v>
      </c>
      <c r="E16" s="3">
        <f t="shared" si="3"/>
        <v>27.727272727272727</v>
      </c>
      <c r="F16" s="3"/>
      <c r="G16" s="3">
        <f t="shared" si="23"/>
        <v>11.645454545454545</v>
      </c>
      <c r="H16" s="12">
        <v>12.2</v>
      </c>
      <c r="I16" s="3">
        <f t="shared" si="24"/>
        <v>-0.55454545454545467</v>
      </c>
      <c r="J16" s="3">
        <f t="shared" si="1"/>
        <v>11.139130434782608</v>
      </c>
      <c r="K16" s="3">
        <f t="shared" si="2"/>
        <v>12.200000000000001</v>
      </c>
      <c r="L16" s="14" t="str">
        <f t="shared" si="25"/>
        <v>nein</v>
      </c>
      <c r="M16" s="10">
        <f t="shared" si="26"/>
        <v>4.545454545454547E-2</v>
      </c>
      <c r="N16" s="10" t="str">
        <f t="shared" si="27"/>
        <v>+</v>
      </c>
      <c r="P16" s="3">
        <f t="shared" si="16"/>
        <v>8.2349999999999994</v>
      </c>
      <c r="Q16" s="12">
        <v>8</v>
      </c>
      <c r="R16" s="3">
        <f t="shared" si="8"/>
        <v>0.23499999999999943</v>
      </c>
      <c r="S16" s="3">
        <f t="shared" si="9"/>
        <v>7.87695652173913</v>
      </c>
      <c r="T16" s="3">
        <f t="shared" si="17"/>
        <v>8.6271428571428572</v>
      </c>
      <c r="U16" s="6" t="str">
        <f t="shared" si="28"/>
        <v>ja</v>
      </c>
      <c r="V16" s="10">
        <f t="shared" si="11"/>
        <v>2.9374999999999929E-2</v>
      </c>
      <c r="W16" s="10" t="str">
        <f t="shared" si="12"/>
        <v>+</v>
      </c>
      <c r="Y16" s="9">
        <f t="shared" si="13"/>
        <v>1.5249999999999999</v>
      </c>
      <c r="Z16" s="10">
        <f t="shared" si="14"/>
        <v>7.8337841309484832E-2</v>
      </c>
      <c r="AA16" s="10" t="str">
        <f t="shared" si="15"/>
        <v>+</v>
      </c>
    </row>
    <row r="17" spans="1:27" x14ac:dyDescent="0.25">
      <c r="A17">
        <v>15</v>
      </c>
      <c r="B17" s="6" t="s">
        <v>25</v>
      </c>
      <c r="C17" s="12">
        <v>0.57999999999999996</v>
      </c>
      <c r="D17" s="12">
        <v>0.02</v>
      </c>
      <c r="E17" s="3">
        <f t="shared" si="3"/>
        <v>28.999999999999996</v>
      </c>
      <c r="F17" s="3"/>
      <c r="G17" s="3">
        <f t="shared" si="23"/>
        <v>12.179999999999998</v>
      </c>
      <c r="H17" s="12">
        <v>15</v>
      </c>
      <c r="I17" s="3">
        <f t="shared" si="24"/>
        <v>-2.8200000000000021</v>
      </c>
      <c r="J17" s="3">
        <f t="shared" si="1"/>
        <v>11.599999999999998</v>
      </c>
      <c r="K17" s="3">
        <f t="shared" si="2"/>
        <v>12.821052631578945</v>
      </c>
      <c r="L17" s="14" t="str">
        <f t="shared" si="25"/>
        <v>nein</v>
      </c>
      <c r="M17" s="10">
        <f t="shared" si="26"/>
        <v>0.18800000000000014</v>
      </c>
      <c r="N17" s="10" t="str">
        <f t="shared" si="27"/>
        <v>+</v>
      </c>
      <c r="P17" s="3">
        <f t="shared" si="16"/>
        <v>8.6129999999999978</v>
      </c>
      <c r="Q17" s="12">
        <v>9.5</v>
      </c>
      <c r="R17" s="3">
        <f t="shared" si="8"/>
        <v>-0.88700000000000223</v>
      </c>
      <c r="S17" s="3">
        <f t="shared" si="9"/>
        <v>8.2028571428571411</v>
      </c>
      <c r="T17" s="3">
        <f t="shared" si="17"/>
        <v>9.0663157894736823</v>
      </c>
      <c r="U17" s="6" t="str">
        <f t="shared" si="28"/>
        <v>nein</v>
      </c>
      <c r="V17" s="10">
        <f t="shared" si="11"/>
        <v>-9.3368421052631809E-2</v>
      </c>
      <c r="W17" s="10" t="str">
        <f t="shared" si="12"/>
        <v>-</v>
      </c>
      <c r="Y17" s="9">
        <f t="shared" si="13"/>
        <v>1.5789473684210527</v>
      </c>
      <c r="Z17" s="10">
        <f t="shared" si="14"/>
        <v>0.11648439134718024</v>
      </c>
      <c r="AA17" s="10" t="str">
        <f t="shared" si="15"/>
        <v>+</v>
      </c>
    </row>
    <row r="18" spans="1:27" x14ac:dyDescent="0.25">
      <c r="A18">
        <v>16</v>
      </c>
      <c r="B18" s="6" t="s">
        <v>26</v>
      </c>
      <c r="C18" s="12">
        <v>0.6</v>
      </c>
      <c r="D18" s="12">
        <v>0.02</v>
      </c>
      <c r="E18" s="3">
        <f t="shared" si="3"/>
        <v>30</v>
      </c>
      <c r="F18" s="3"/>
      <c r="G18" s="3">
        <f t="shared" si="23"/>
        <v>12.6</v>
      </c>
      <c r="H18" s="12">
        <v>12.8</v>
      </c>
      <c r="I18" s="3">
        <f t="shared" si="24"/>
        <v>-0.20000000000000107</v>
      </c>
      <c r="J18" s="3">
        <f t="shared" si="1"/>
        <v>11.999999999999998</v>
      </c>
      <c r="K18" s="3">
        <f t="shared" si="2"/>
        <v>13.263157894736841</v>
      </c>
      <c r="L18" s="14" t="str">
        <f t="shared" si="25"/>
        <v>ja</v>
      </c>
      <c r="M18" s="10">
        <f t="shared" si="26"/>
        <v>1.5625000000000083E-2</v>
      </c>
      <c r="N18" s="10" t="str">
        <f t="shared" si="27"/>
        <v>+</v>
      </c>
      <c r="P18" s="3">
        <f t="shared" si="16"/>
        <v>8.91</v>
      </c>
      <c r="Q18" s="12">
        <v>8.6999999999999993</v>
      </c>
      <c r="R18" s="3">
        <f t="shared" si="8"/>
        <v>0.21000000000000085</v>
      </c>
      <c r="S18" s="3">
        <f t="shared" si="9"/>
        <v>8.485714285714284</v>
      </c>
      <c r="T18" s="3">
        <f t="shared" si="17"/>
        <v>9.378947368421052</v>
      </c>
      <c r="U18" s="6" t="str">
        <f t="shared" si="28"/>
        <v>ja</v>
      </c>
      <c r="V18" s="10">
        <f t="shared" si="11"/>
        <v>2.4137931034482859E-2</v>
      </c>
      <c r="W18" s="10" t="str">
        <f t="shared" si="12"/>
        <v>+</v>
      </c>
      <c r="Y18" s="9">
        <f t="shared" si="13"/>
        <v>1.4712643678160922</v>
      </c>
      <c r="Z18" s="10">
        <f t="shared" si="14"/>
        <v>4.0341011400897582E-2</v>
      </c>
      <c r="AA18" s="10" t="str">
        <f t="shared" si="15"/>
        <v>+</v>
      </c>
    </row>
    <row r="19" spans="1:27" x14ac:dyDescent="0.25">
      <c r="A19">
        <v>17</v>
      </c>
      <c r="B19" s="6" t="s">
        <v>27</v>
      </c>
      <c r="C19" s="12">
        <v>0.72</v>
      </c>
      <c r="D19" s="12">
        <v>2.4E-2</v>
      </c>
      <c r="E19" s="3">
        <f t="shared" si="3"/>
        <v>30</v>
      </c>
      <c r="F19" s="3"/>
      <c r="G19" s="3">
        <f t="shared" si="23"/>
        <v>12.6</v>
      </c>
      <c r="H19" s="12">
        <v>12.5</v>
      </c>
      <c r="I19" s="3">
        <f t="shared" si="24"/>
        <v>9.9999999999999645E-2</v>
      </c>
      <c r="J19" s="3">
        <f t="shared" si="1"/>
        <v>12.095999999999998</v>
      </c>
      <c r="K19" s="3">
        <f t="shared" si="2"/>
        <v>13.147826086956522</v>
      </c>
      <c r="L19" s="14" t="str">
        <f t="shared" si="25"/>
        <v>ja</v>
      </c>
      <c r="M19" s="10">
        <f t="shared" si="26"/>
        <v>-7.9999999999999724E-3</v>
      </c>
      <c r="N19" s="10" t="str">
        <f t="shared" si="27"/>
        <v>-</v>
      </c>
      <c r="P19" s="3">
        <f t="shared" si="16"/>
        <v>8.91</v>
      </c>
      <c r="Q19" s="12">
        <v>9.1999999999999993</v>
      </c>
      <c r="R19" s="3">
        <f t="shared" si="8"/>
        <v>-0.28999999999999915</v>
      </c>
      <c r="S19" s="3">
        <f t="shared" si="9"/>
        <v>8.5535999999999994</v>
      </c>
      <c r="T19" s="3">
        <f t="shared" si="17"/>
        <v>9.2973913043478262</v>
      </c>
      <c r="U19" s="6" t="str">
        <f t="shared" si="28"/>
        <v>ja</v>
      </c>
      <c r="V19" s="10">
        <f t="shared" si="11"/>
        <v>-3.1521739130434691E-2</v>
      </c>
      <c r="W19" s="10" t="str">
        <f t="shared" si="12"/>
        <v>-</v>
      </c>
      <c r="Y19" s="9">
        <f t="shared" si="13"/>
        <v>1.3586956521739131</v>
      </c>
      <c r="Z19" s="10">
        <f t="shared" si="14"/>
        <v>-3.9257090779147422E-2</v>
      </c>
      <c r="AA19" s="10" t="str">
        <f t="shared" si="15"/>
        <v>-</v>
      </c>
    </row>
    <row r="20" spans="1:27" x14ac:dyDescent="0.25">
      <c r="A20">
        <v>18</v>
      </c>
      <c r="B20" s="6" t="s">
        <v>28</v>
      </c>
      <c r="C20" s="12">
        <v>0.59499999999999997</v>
      </c>
      <c r="D20" s="12">
        <v>2.5000000000000001E-2</v>
      </c>
      <c r="E20" s="3">
        <f t="shared" si="3"/>
        <v>23.799999999999997</v>
      </c>
      <c r="F20" s="3"/>
      <c r="G20" s="3">
        <f t="shared" si="23"/>
        <v>9.9959999999999987</v>
      </c>
      <c r="H20" s="12">
        <v>15</v>
      </c>
      <c r="I20" s="3">
        <f t="shared" si="24"/>
        <v>-5.0040000000000013</v>
      </c>
      <c r="J20" s="3">
        <f t="shared" si="1"/>
        <v>9.6115384615384603</v>
      </c>
      <c r="K20" s="3">
        <f t="shared" si="2"/>
        <v>10.412499999999998</v>
      </c>
      <c r="L20" s="14" t="str">
        <f t="shared" si="25"/>
        <v>nein</v>
      </c>
      <c r="M20" s="10">
        <f t="shared" si="26"/>
        <v>0.33360000000000006</v>
      </c>
      <c r="N20" s="10" t="str">
        <f t="shared" si="27"/>
        <v>+</v>
      </c>
      <c r="P20" s="3">
        <f t="shared" si="16"/>
        <v>7.0685999999999991</v>
      </c>
      <c r="Q20" s="12">
        <v>9.5</v>
      </c>
      <c r="R20" s="3">
        <f t="shared" si="8"/>
        <v>-2.4314000000000009</v>
      </c>
      <c r="S20" s="3">
        <f t="shared" si="9"/>
        <v>6.7967307692307681</v>
      </c>
      <c r="T20" s="3">
        <f t="shared" si="17"/>
        <v>7.3631249999999993</v>
      </c>
      <c r="U20" s="6" t="str">
        <f t="shared" si="28"/>
        <v>nein</v>
      </c>
      <c r="V20" s="10">
        <f t="shared" si="11"/>
        <v>-0.25593684210526324</v>
      </c>
      <c r="W20" s="10" t="str">
        <f t="shared" si="12"/>
        <v>-</v>
      </c>
      <c r="Y20" s="9">
        <f t="shared" si="13"/>
        <v>1.5789473684210527</v>
      </c>
      <c r="Z20" s="10">
        <f t="shared" si="14"/>
        <v>0.11648439134718024</v>
      </c>
      <c r="AA20" s="10" t="str">
        <f t="shared" si="15"/>
        <v>+</v>
      </c>
    </row>
    <row r="21" spans="1:27" x14ac:dyDescent="0.25">
      <c r="A21">
        <v>19</v>
      </c>
      <c r="B21" s="6" t="s">
        <v>29</v>
      </c>
      <c r="C21" s="12">
        <v>0.56000000000000005</v>
      </c>
      <c r="D21" s="12">
        <v>0.02</v>
      </c>
      <c r="E21" s="3">
        <f t="shared" si="3"/>
        <v>28.000000000000004</v>
      </c>
      <c r="F21" s="3"/>
      <c r="G21" s="3">
        <f t="shared" si="23"/>
        <v>11.760000000000002</v>
      </c>
      <c r="H21" s="12">
        <v>13.3</v>
      </c>
      <c r="I21" s="3">
        <f t="shared" si="24"/>
        <v>-1.5399999999999991</v>
      </c>
      <c r="J21" s="3">
        <f t="shared" si="1"/>
        <v>11.2</v>
      </c>
      <c r="K21" s="3">
        <f t="shared" si="2"/>
        <v>12.378947368421054</v>
      </c>
      <c r="L21" s="14" t="str">
        <f t="shared" si="25"/>
        <v>nein</v>
      </c>
      <c r="M21" s="10">
        <f t="shared" si="26"/>
        <v>0.11578947368421046</v>
      </c>
      <c r="N21" s="10" t="str">
        <f t="shared" si="27"/>
        <v>+</v>
      </c>
      <c r="P21" s="3">
        <f t="shared" si="16"/>
        <v>8.3160000000000007</v>
      </c>
      <c r="Q21" s="12">
        <v>9.5</v>
      </c>
      <c r="R21" s="3">
        <f t="shared" si="8"/>
        <v>-1.1839999999999993</v>
      </c>
      <c r="S21" s="3">
        <f t="shared" si="9"/>
        <v>7.92</v>
      </c>
      <c r="T21" s="3">
        <f t="shared" si="17"/>
        <v>8.7536842105263162</v>
      </c>
      <c r="U21" s="6" t="str">
        <f t="shared" si="28"/>
        <v>nein</v>
      </c>
      <c r="V21" s="10">
        <f t="shared" si="11"/>
        <v>-0.12463157894736834</v>
      </c>
      <c r="W21" s="10" t="str">
        <f t="shared" si="12"/>
        <v>-</v>
      </c>
      <c r="Y21" s="9">
        <f t="shared" si="13"/>
        <v>1.4000000000000001</v>
      </c>
      <c r="Z21" s="10">
        <f t="shared" si="14"/>
        <v>-1.0050506338833439E-2</v>
      </c>
      <c r="AA21" s="10" t="str">
        <f t="shared" si="15"/>
        <v>-</v>
      </c>
    </row>
    <row r="22" spans="1:27" x14ac:dyDescent="0.25">
      <c r="A22">
        <v>20</v>
      </c>
      <c r="B22" s="6" t="s">
        <v>30</v>
      </c>
      <c r="C22" s="12">
        <v>0.61</v>
      </c>
      <c r="D22" s="12">
        <v>2.5000000000000001E-2</v>
      </c>
      <c r="E22" s="3">
        <f t="shared" si="3"/>
        <v>24.4</v>
      </c>
      <c r="F22" s="3"/>
      <c r="G22" s="3">
        <f t="shared" si="23"/>
        <v>10.247999999999999</v>
      </c>
      <c r="H22" s="12">
        <v>10.8</v>
      </c>
      <c r="I22" s="3">
        <f t="shared" si="24"/>
        <v>-0.55200000000000138</v>
      </c>
      <c r="J22" s="3">
        <f t="shared" si="1"/>
        <v>9.8538461538461526</v>
      </c>
      <c r="K22" s="3">
        <f t="shared" si="2"/>
        <v>10.674999999999999</v>
      </c>
      <c r="L22" s="14" t="str">
        <f t="shared" si="25"/>
        <v>nein</v>
      </c>
      <c r="M22" s="10">
        <f t="shared" si="26"/>
        <v>5.1111111111111232E-2</v>
      </c>
      <c r="N22" s="10" t="str">
        <f t="shared" si="27"/>
        <v>+</v>
      </c>
      <c r="P22" s="3">
        <f t="shared" si="16"/>
        <v>7.2467999999999995</v>
      </c>
      <c r="Q22" s="12">
        <v>8.9</v>
      </c>
      <c r="R22" s="3">
        <f t="shared" si="8"/>
        <v>-1.6532000000000009</v>
      </c>
      <c r="S22" s="3">
        <f t="shared" si="9"/>
        <v>6.9680769230769224</v>
      </c>
      <c r="T22" s="3">
        <f t="shared" si="17"/>
        <v>7.5487499999999992</v>
      </c>
      <c r="U22" s="6" t="str">
        <f t="shared" si="28"/>
        <v>nein</v>
      </c>
      <c r="V22" s="10">
        <f t="shared" si="11"/>
        <v>-0.18575280898876415</v>
      </c>
      <c r="W22" s="10" t="str">
        <f t="shared" si="12"/>
        <v>-</v>
      </c>
      <c r="Y22" s="9">
        <f t="shared" si="13"/>
        <v>1.2134831460674158</v>
      </c>
      <c r="Z22" s="10">
        <f t="shared" si="14"/>
        <v>-0.14193783856014458</v>
      </c>
      <c r="AA22" s="10" t="str">
        <f t="shared" si="15"/>
        <v>-</v>
      </c>
    </row>
    <row r="23" spans="1:27" x14ac:dyDescent="0.25">
      <c r="A23">
        <v>21</v>
      </c>
      <c r="B23" s="6" t="s">
        <v>31</v>
      </c>
      <c r="C23" s="12">
        <v>0.57999999999999996</v>
      </c>
      <c r="D23" s="7">
        <v>1.2E-2</v>
      </c>
      <c r="E23" s="3">
        <f t="shared" si="3"/>
        <v>48.333333333333329</v>
      </c>
      <c r="F23" s="3"/>
      <c r="G23" s="3">
        <f t="shared" ref="G23:G41" si="29">E23*C$1</f>
        <v>20.299999999999997</v>
      </c>
      <c r="H23" s="12">
        <v>11</v>
      </c>
      <c r="I23" s="3">
        <f t="shared" ref="I23:I41" si="30">G23-H23</f>
        <v>9.2999999999999972</v>
      </c>
      <c r="J23" s="3">
        <f t="shared" si="1"/>
        <v>18.738461538461532</v>
      </c>
      <c r="K23" s="3">
        <f t="shared" si="2"/>
        <v>22.145454545454545</v>
      </c>
      <c r="L23" s="14" t="str">
        <f t="shared" ref="L23:L41" si="31">IF(AND((J23&lt;H23),(H23&lt;K23)),"ja","nein")</f>
        <v>nein</v>
      </c>
      <c r="M23" s="10">
        <f t="shared" ref="M23:M41" si="32">(H23-G23)/H23</f>
        <v>-0.84545454545454524</v>
      </c>
      <c r="N23" s="10" t="str">
        <f t="shared" si="27"/>
        <v>-</v>
      </c>
      <c r="P23" s="3">
        <f t="shared" ref="P23:P41" si="33">E23*D$1</f>
        <v>14.354999999999999</v>
      </c>
      <c r="Q23" s="12">
        <v>8.1999999999999993</v>
      </c>
      <c r="R23" s="3">
        <f t="shared" ref="R23:R41" si="34">P23-Q23</f>
        <v>6.1549999999999994</v>
      </c>
      <c r="S23" s="3">
        <f t="shared" si="9"/>
        <v>13.250769230769228</v>
      </c>
      <c r="T23" s="3">
        <f t="shared" si="17"/>
        <v>15.659999999999998</v>
      </c>
      <c r="U23" s="11" t="str">
        <f t="shared" ref="U23:U41" si="35">IF(AND((S23&lt;Q23),(Q23&lt;T23)),"ja","nein")</f>
        <v>nein</v>
      </c>
      <c r="V23" s="10">
        <f t="shared" ref="V23:V41" si="36">(P23-Q23)/Q23</f>
        <v>0.75060975609756098</v>
      </c>
      <c r="W23" s="10" t="str">
        <f t="shared" si="12"/>
        <v>+</v>
      </c>
      <c r="Y23" s="9">
        <f t="shared" si="13"/>
        <v>1.3414634146341464</v>
      </c>
      <c r="Z23" s="10">
        <f t="shared" si="14"/>
        <v>-5.1442122798533815E-2</v>
      </c>
      <c r="AA23" s="10" t="str">
        <f t="shared" si="15"/>
        <v>-</v>
      </c>
    </row>
    <row r="24" spans="1:27" x14ac:dyDescent="0.25">
      <c r="A24">
        <v>22</v>
      </c>
      <c r="B24" s="6" t="s">
        <v>32</v>
      </c>
      <c r="C24" s="12">
        <v>0.5</v>
      </c>
      <c r="D24" s="12">
        <v>2.3E-2</v>
      </c>
      <c r="E24" s="3">
        <f t="shared" si="3"/>
        <v>21.739130434782609</v>
      </c>
      <c r="F24" s="3"/>
      <c r="G24" s="3">
        <f t="shared" si="29"/>
        <v>9.1304347826086953</v>
      </c>
      <c r="H24" s="12">
        <v>10</v>
      </c>
      <c r="I24" s="3">
        <f t="shared" si="30"/>
        <v>-0.86956521739130466</v>
      </c>
      <c r="J24" s="3">
        <f t="shared" si="1"/>
        <v>8.75</v>
      </c>
      <c r="K24" s="3">
        <f t="shared" si="2"/>
        <v>9.5454545454545467</v>
      </c>
      <c r="L24" s="14" t="str">
        <f t="shared" si="31"/>
        <v>nein</v>
      </c>
      <c r="M24" s="10">
        <f t="shared" si="32"/>
        <v>8.695652173913046E-2</v>
      </c>
      <c r="N24" s="10" t="str">
        <f t="shared" si="27"/>
        <v>+</v>
      </c>
      <c r="P24" s="3">
        <f t="shared" si="33"/>
        <v>6.4565217391304346</v>
      </c>
      <c r="Q24" s="12">
        <v>7</v>
      </c>
      <c r="R24" s="3">
        <f t="shared" si="34"/>
        <v>-0.54347826086956541</v>
      </c>
      <c r="S24" s="3">
        <f t="shared" si="9"/>
        <v>6.1874999999999991</v>
      </c>
      <c r="T24" s="3">
        <f t="shared" si="17"/>
        <v>6.7500000000000009</v>
      </c>
      <c r="U24" s="11" t="str">
        <f t="shared" si="35"/>
        <v>nein</v>
      </c>
      <c r="V24" s="10">
        <f t="shared" si="36"/>
        <v>-7.7639751552795053E-2</v>
      </c>
      <c r="W24" s="10" t="str">
        <f t="shared" si="12"/>
        <v>-</v>
      </c>
      <c r="Y24" s="9">
        <f t="shared" si="13"/>
        <v>1.4285714285714286</v>
      </c>
      <c r="Z24" s="10">
        <f t="shared" si="14"/>
        <v>1.0152544552210702E-2</v>
      </c>
      <c r="AA24" s="10" t="str">
        <f t="shared" si="15"/>
        <v>+</v>
      </c>
    </row>
    <row r="25" spans="1:27" x14ac:dyDescent="0.25">
      <c r="A25">
        <v>23</v>
      </c>
      <c r="B25" s="6" t="s">
        <v>33</v>
      </c>
      <c r="C25" s="12">
        <v>0.6</v>
      </c>
      <c r="D25" s="12">
        <v>1.7999999999999999E-2</v>
      </c>
      <c r="E25" s="3">
        <f t="shared" si="3"/>
        <v>33.333333333333336</v>
      </c>
      <c r="F25" s="3"/>
      <c r="G25" s="3">
        <f t="shared" si="29"/>
        <v>14</v>
      </c>
      <c r="H25" s="12">
        <v>9.4</v>
      </c>
      <c r="I25" s="3">
        <f t="shared" si="30"/>
        <v>4.5999999999999996</v>
      </c>
      <c r="J25" s="3">
        <f t="shared" si="1"/>
        <v>13.263157894736841</v>
      </c>
      <c r="K25" s="3">
        <f t="shared" si="2"/>
        <v>14.823529411764707</v>
      </c>
      <c r="L25" s="14" t="str">
        <f t="shared" si="31"/>
        <v>nein</v>
      </c>
      <c r="M25" s="10">
        <f t="shared" si="32"/>
        <v>-0.4893617021276595</v>
      </c>
      <c r="N25" s="10" t="str">
        <f t="shared" si="27"/>
        <v>-</v>
      </c>
      <c r="P25" s="3">
        <f t="shared" si="33"/>
        <v>9.9</v>
      </c>
      <c r="Q25" s="12">
        <v>7.3</v>
      </c>
      <c r="R25" s="3">
        <f t="shared" si="34"/>
        <v>2.6000000000000005</v>
      </c>
      <c r="S25" s="3">
        <f t="shared" si="9"/>
        <v>9.378947368421052</v>
      </c>
      <c r="T25" s="3">
        <f t="shared" si="17"/>
        <v>10.482352941176471</v>
      </c>
      <c r="U25" s="11" t="str">
        <f t="shared" si="35"/>
        <v>nein</v>
      </c>
      <c r="V25" s="10">
        <f t="shared" si="36"/>
        <v>0.35616438356164393</v>
      </c>
      <c r="W25" s="10" t="str">
        <f t="shared" si="12"/>
        <v>+</v>
      </c>
      <c r="Y25" s="9">
        <f t="shared" si="13"/>
        <v>1.2876712328767124</v>
      </c>
      <c r="Z25" s="10">
        <f t="shared" si="14"/>
        <v>-8.9478939294034734E-2</v>
      </c>
      <c r="AA25" s="10" t="str">
        <f t="shared" si="15"/>
        <v>-</v>
      </c>
    </row>
    <row r="26" spans="1:27" x14ac:dyDescent="0.25">
      <c r="A26">
        <v>24</v>
      </c>
      <c r="B26" s="6" t="s">
        <v>34</v>
      </c>
      <c r="C26" s="12">
        <v>0.53</v>
      </c>
      <c r="D26" s="12">
        <v>0.02</v>
      </c>
      <c r="E26" s="3">
        <f t="shared" si="3"/>
        <v>26.5</v>
      </c>
      <c r="F26" s="3"/>
      <c r="G26" s="3">
        <f t="shared" si="29"/>
        <v>11.129999999999999</v>
      </c>
      <c r="H26" s="12">
        <v>13</v>
      </c>
      <c r="I26" s="3">
        <f t="shared" si="30"/>
        <v>-1.870000000000001</v>
      </c>
      <c r="J26" s="3">
        <f t="shared" si="1"/>
        <v>10.6</v>
      </c>
      <c r="K26" s="3">
        <f t="shared" si="2"/>
        <v>11.715789473684211</v>
      </c>
      <c r="L26" s="14" t="str">
        <f t="shared" si="31"/>
        <v>nein</v>
      </c>
      <c r="M26" s="10">
        <f t="shared" si="32"/>
        <v>0.14384615384615393</v>
      </c>
      <c r="N26" s="10" t="str">
        <f t="shared" si="27"/>
        <v>+</v>
      </c>
      <c r="P26" s="3">
        <f t="shared" si="33"/>
        <v>7.8704999999999998</v>
      </c>
      <c r="Q26" s="12">
        <v>9</v>
      </c>
      <c r="R26" s="3">
        <f t="shared" si="34"/>
        <v>-1.1295000000000002</v>
      </c>
      <c r="S26" s="3">
        <f t="shared" si="9"/>
        <v>7.4957142857142856</v>
      </c>
      <c r="T26" s="3">
        <f t="shared" si="17"/>
        <v>8.2847368421052625</v>
      </c>
      <c r="U26" s="11" t="str">
        <f t="shared" si="35"/>
        <v>nein</v>
      </c>
      <c r="V26" s="10">
        <f t="shared" si="36"/>
        <v>-0.12550000000000003</v>
      </c>
      <c r="W26" s="10" t="str">
        <f t="shared" si="12"/>
        <v>-</v>
      </c>
      <c r="Y26" s="9">
        <f t="shared" si="13"/>
        <v>1.4444444444444444</v>
      </c>
      <c r="Z26" s="10">
        <f t="shared" si="14"/>
        <v>2.1376461713901892E-2</v>
      </c>
      <c r="AA26" s="10" t="str">
        <f t="shared" si="15"/>
        <v>+</v>
      </c>
    </row>
    <row r="27" spans="1:27" x14ac:dyDescent="0.25">
      <c r="A27">
        <v>25</v>
      </c>
      <c r="B27" s="6" t="s">
        <v>35</v>
      </c>
      <c r="C27" s="12">
        <v>0.64</v>
      </c>
      <c r="D27" s="12">
        <v>0.02</v>
      </c>
      <c r="E27" s="3">
        <f t="shared" si="3"/>
        <v>32</v>
      </c>
      <c r="F27" s="3"/>
      <c r="G27" s="3">
        <f t="shared" si="29"/>
        <v>13.44</v>
      </c>
      <c r="H27" s="12">
        <v>11</v>
      </c>
      <c r="I27" s="3">
        <f t="shared" si="30"/>
        <v>2.4399999999999995</v>
      </c>
      <c r="J27" s="3">
        <f t="shared" si="1"/>
        <v>12.799999999999999</v>
      </c>
      <c r="K27" s="3">
        <f t="shared" si="2"/>
        <v>14.147368421052631</v>
      </c>
      <c r="L27" s="14" t="str">
        <f t="shared" si="31"/>
        <v>nein</v>
      </c>
      <c r="M27" s="10">
        <f t="shared" si="32"/>
        <v>-0.22181818181818178</v>
      </c>
      <c r="N27" s="10" t="str">
        <f t="shared" si="27"/>
        <v>-</v>
      </c>
      <c r="P27" s="3">
        <f t="shared" si="33"/>
        <v>9.5039999999999996</v>
      </c>
      <c r="Q27" s="12">
        <v>11</v>
      </c>
      <c r="R27" s="3">
        <f t="shared" si="34"/>
        <v>-1.4960000000000004</v>
      </c>
      <c r="S27" s="3">
        <f t="shared" si="9"/>
        <v>9.0514285714285698</v>
      </c>
      <c r="T27" s="3">
        <f t="shared" si="17"/>
        <v>10.004210526315788</v>
      </c>
      <c r="U27" s="11" t="str">
        <f t="shared" si="35"/>
        <v>nein</v>
      </c>
      <c r="V27" s="10">
        <f t="shared" si="36"/>
        <v>-0.13600000000000004</v>
      </c>
      <c r="W27" s="10" t="str">
        <f t="shared" si="12"/>
        <v>-</v>
      </c>
      <c r="Y27" s="9">
        <f t="shared" si="13"/>
        <v>1</v>
      </c>
      <c r="Z27" s="10">
        <f t="shared" si="14"/>
        <v>-0.29289321881345254</v>
      </c>
      <c r="AA27" s="10" t="str">
        <f t="shared" si="15"/>
        <v>-</v>
      </c>
    </row>
    <row r="28" spans="1:27" x14ac:dyDescent="0.25">
      <c r="A28">
        <v>26</v>
      </c>
      <c r="B28" s="6" t="s">
        <v>36</v>
      </c>
      <c r="C28" s="12">
        <v>0.57999999999999996</v>
      </c>
      <c r="D28" s="12">
        <v>1.9E-2</v>
      </c>
      <c r="E28" s="3">
        <f t="shared" si="3"/>
        <v>30.526315789473681</v>
      </c>
      <c r="F28" s="3"/>
      <c r="G28" s="3">
        <f t="shared" si="29"/>
        <v>12.821052631578945</v>
      </c>
      <c r="H28" s="12">
        <v>11</v>
      </c>
      <c r="I28" s="3">
        <f t="shared" si="30"/>
        <v>1.8210526315789455</v>
      </c>
      <c r="J28" s="3">
        <f t="shared" si="1"/>
        <v>12.179999999999998</v>
      </c>
      <c r="K28" s="3">
        <f t="shared" si="2"/>
        <v>13.533333333333333</v>
      </c>
      <c r="L28" s="14" t="str">
        <f t="shared" si="31"/>
        <v>nein</v>
      </c>
      <c r="M28" s="10">
        <f t="shared" si="32"/>
        <v>-0.16555023923444959</v>
      </c>
      <c r="N28" s="10" t="str">
        <f t="shared" si="27"/>
        <v>-</v>
      </c>
      <c r="P28" s="3">
        <f t="shared" si="33"/>
        <v>9.0663157894736823</v>
      </c>
      <c r="Q28" s="12">
        <v>10.5</v>
      </c>
      <c r="R28" s="3">
        <f t="shared" si="34"/>
        <v>-1.4336842105263177</v>
      </c>
      <c r="S28" s="3">
        <f t="shared" si="9"/>
        <v>8.6129999999999978</v>
      </c>
      <c r="T28" s="3">
        <f t="shared" si="17"/>
        <v>9.5699999999999985</v>
      </c>
      <c r="U28" s="11" t="str">
        <f t="shared" si="35"/>
        <v>nein</v>
      </c>
      <c r="V28" s="10">
        <f t="shared" si="36"/>
        <v>-0.13654135338345882</v>
      </c>
      <c r="W28" s="10" t="str">
        <f t="shared" si="12"/>
        <v>-</v>
      </c>
      <c r="Y28" s="9">
        <f t="shared" si="13"/>
        <v>1.0476190476190477</v>
      </c>
      <c r="Z28" s="10">
        <f t="shared" si="14"/>
        <v>-0.25922146732837881</v>
      </c>
      <c r="AA28" s="10" t="str">
        <f t="shared" si="15"/>
        <v>-</v>
      </c>
    </row>
    <row r="29" spans="1:27" x14ac:dyDescent="0.25">
      <c r="A29">
        <v>27</v>
      </c>
      <c r="B29" s="6" t="s">
        <v>37</v>
      </c>
      <c r="C29" s="12">
        <v>0.61</v>
      </c>
      <c r="D29" s="12">
        <v>2.1999999999999999E-2</v>
      </c>
      <c r="E29" s="3">
        <f t="shared" si="3"/>
        <v>27.727272727272727</v>
      </c>
      <c r="F29" s="3"/>
      <c r="G29" s="3">
        <f t="shared" si="29"/>
        <v>11.645454545454545</v>
      </c>
      <c r="H29" s="12">
        <v>10.6</v>
      </c>
      <c r="I29" s="3">
        <f t="shared" si="30"/>
        <v>1.045454545454545</v>
      </c>
      <c r="J29" s="3">
        <f t="shared" si="1"/>
        <v>11.139130434782608</v>
      </c>
      <c r="K29" s="3">
        <f t="shared" si="2"/>
        <v>12.200000000000001</v>
      </c>
      <c r="L29" s="14" t="str">
        <f t="shared" si="31"/>
        <v>nein</v>
      </c>
      <c r="M29" s="10">
        <f t="shared" si="32"/>
        <v>-9.8627787307032547E-2</v>
      </c>
      <c r="N29" s="10" t="str">
        <f t="shared" si="27"/>
        <v>-</v>
      </c>
      <c r="P29" s="3">
        <f t="shared" si="33"/>
        <v>8.2349999999999994</v>
      </c>
      <c r="Q29" s="12">
        <v>7.4</v>
      </c>
      <c r="R29" s="3">
        <f t="shared" si="34"/>
        <v>0.83499999999999908</v>
      </c>
      <c r="S29" s="3">
        <f t="shared" si="9"/>
        <v>7.87695652173913</v>
      </c>
      <c r="T29" s="3">
        <f t="shared" si="17"/>
        <v>8.6271428571428572</v>
      </c>
      <c r="U29" s="11" t="str">
        <f t="shared" si="35"/>
        <v>nein</v>
      </c>
      <c r="V29" s="10">
        <f t="shared" si="36"/>
        <v>0.11283783783783771</v>
      </c>
      <c r="W29" s="10" t="str">
        <f t="shared" si="12"/>
        <v>+</v>
      </c>
      <c r="Y29" s="9">
        <f t="shared" si="13"/>
        <v>1.4324324324324322</v>
      </c>
      <c r="Z29" s="10">
        <f t="shared" si="14"/>
        <v>1.2882686564513812E-2</v>
      </c>
      <c r="AA29" s="10" t="str">
        <f t="shared" si="15"/>
        <v>+</v>
      </c>
    </row>
    <row r="30" spans="1:27" x14ac:dyDescent="0.25">
      <c r="A30">
        <v>28</v>
      </c>
      <c r="B30" s="6" t="s">
        <v>38</v>
      </c>
      <c r="C30" s="12">
        <v>0.53</v>
      </c>
      <c r="D30" s="12">
        <v>1.9E-2</v>
      </c>
      <c r="E30" s="3">
        <f t="shared" si="3"/>
        <v>27.894736842105264</v>
      </c>
      <c r="F30" s="3"/>
      <c r="G30" s="3">
        <f t="shared" si="29"/>
        <v>11.715789473684211</v>
      </c>
      <c r="H30" s="12">
        <v>13</v>
      </c>
      <c r="I30" s="3">
        <f t="shared" si="30"/>
        <v>-1.284210526315789</v>
      </c>
      <c r="J30" s="3">
        <f t="shared" si="1"/>
        <v>11.129999999999999</v>
      </c>
      <c r="K30" s="3">
        <f t="shared" si="2"/>
        <v>12.366666666666667</v>
      </c>
      <c r="L30" s="14" t="str">
        <f t="shared" si="31"/>
        <v>nein</v>
      </c>
      <c r="M30" s="10">
        <f t="shared" si="32"/>
        <v>9.8785425101214547E-2</v>
      </c>
      <c r="N30" s="10" t="str">
        <f t="shared" si="27"/>
        <v>+</v>
      </c>
      <c r="P30" s="3">
        <f t="shared" si="33"/>
        <v>8.2847368421052625</v>
      </c>
      <c r="Q30" s="12">
        <v>8.3000000000000007</v>
      </c>
      <c r="R30" s="3">
        <f t="shared" si="34"/>
        <v>-1.52631578947382E-2</v>
      </c>
      <c r="S30" s="3">
        <f t="shared" si="9"/>
        <v>7.8704999999999998</v>
      </c>
      <c r="T30" s="3">
        <f t="shared" si="17"/>
        <v>8.745000000000001</v>
      </c>
      <c r="U30" s="11" t="str">
        <f t="shared" si="35"/>
        <v>ja</v>
      </c>
      <c r="V30" s="10">
        <f t="shared" si="36"/>
        <v>-1.8389346861130359E-3</v>
      </c>
      <c r="W30" s="10" t="str">
        <f t="shared" si="12"/>
        <v>-</v>
      </c>
      <c r="Y30" s="9">
        <f t="shared" si="13"/>
        <v>1.5662650602409638</v>
      </c>
      <c r="Z30" s="10">
        <f t="shared" si="14"/>
        <v>0.10751664523194178</v>
      </c>
      <c r="AA30" s="10" t="str">
        <f t="shared" si="15"/>
        <v>+</v>
      </c>
    </row>
    <row r="31" spans="1:27" x14ac:dyDescent="0.25">
      <c r="A31">
        <v>29</v>
      </c>
      <c r="B31" s="6"/>
      <c r="C31" s="12">
        <v>0.75</v>
      </c>
      <c r="D31" s="12">
        <v>2.1000000000000001E-2</v>
      </c>
      <c r="E31" s="3">
        <f t="shared" si="3"/>
        <v>35.714285714285715</v>
      </c>
      <c r="F31" s="3"/>
      <c r="G31" s="3">
        <f t="shared" si="29"/>
        <v>15</v>
      </c>
      <c r="H31" s="12">
        <v>14</v>
      </c>
      <c r="I31" s="3">
        <f t="shared" si="30"/>
        <v>1</v>
      </c>
      <c r="J31" s="3">
        <f t="shared" si="1"/>
        <v>14.318181818181817</v>
      </c>
      <c r="K31" s="3">
        <f t="shared" si="2"/>
        <v>15.75</v>
      </c>
      <c r="L31" s="14" t="str">
        <f t="shared" si="31"/>
        <v>nein</v>
      </c>
      <c r="M31" s="10">
        <f t="shared" si="32"/>
        <v>-7.1428571428571425E-2</v>
      </c>
      <c r="N31" s="10" t="str">
        <f t="shared" si="27"/>
        <v>-</v>
      </c>
      <c r="P31" s="3">
        <f t="shared" si="33"/>
        <v>10.607142857142858</v>
      </c>
      <c r="Q31" s="12">
        <v>11</v>
      </c>
      <c r="R31" s="3">
        <f t="shared" si="34"/>
        <v>-0.39285714285714235</v>
      </c>
      <c r="S31" s="3">
        <f t="shared" si="9"/>
        <v>10.124999999999998</v>
      </c>
      <c r="T31" s="3">
        <f t="shared" si="17"/>
        <v>11.137499999999999</v>
      </c>
      <c r="U31" s="11" t="str">
        <f t="shared" si="35"/>
        <v>ja</v>
      </c>
      <c r="V31" s="10">
        <f t="shared" si="36"/>
        <v>-3.5714285714285671E-2</v>
      </c>
      <c r="W31" s="10" t="str">
        <f t="shared" si="12"/>
        <v>-</v>
      </c>
      <c r="Y31" s="9">
        <f t="shared" si="13"/>
        <v>1.2727272727272727</v>
      </c>
      <c r="Z31" s="10">
        <f t="shared" si="14"/>
        <v>-0.10004591485348505</v>
      </c>
      <c r="AA31" s="10" t="str">
        <f t="shared" si="15"/>
        <v>-</v>
      </c>
    </row>
    <row r="32" spans="1:27" x14ac:dyDescent="0.25">
      <c r="A32">
        <v>30</v>
      </c>
      <c r="B32" s="6"/>
      <c r="C32" s="12">
        <v>0.61</v>
      </c>
      <c r="D32" s="12">
        <v>0.02</v>
      </c>
      <c r="E32" s="3">
        <f t="shared" ref="E32:E41" si="37">C32/D32</f>
        <v>30.5</v>
      </c>
      <c r="F32" s="3"/>
      <c r="G32" s="3">
        <f t="shared" si="29"/>
        <v>12.809999999999999</v>
      </c>
      <c r="H32" s="12">
        <v>11</v>
      </c>
      <c r="I32" s="3">
        <f t="shared" si="30"/>
        <v>1.8099999999999987</v>
      </c>
      <c r="J32" s="3">
        <f t="shared" si="1"/>
        <v>12.199999999999998</v>
      </c>
      <c r="K32" s="3">
        <f t="shared" si="2"/>
        <v>13.48421052631579</v>
      </c>
      <c r="L32" s="14" t="str">
        <f t="shared" si="31"/>
        <v>nein</v>
      </c>
      <c r="M32" s="10">
        <f t="shared" si="32"/>
        <v>-0.16454545454545444</v>
      </c>
      <c r="N32" s="10" t="str">
        <f t="shared" si="27"/>
        <v>-</v>
      </c>
      <c r="P32" s="3">
        <f t="shared" si="33"/>
        <v>9.0585000000000004</v>
      </c>
      <c r="Q32" s="12">
        <v>10</v>
      </c>
      <c r="R32" s="3">
        <f t="shared" si="34"/>
        <v>-0.94149999999999956</v>
      </c>
      <c r="S32" s="3">
        <f t="shared" si="9"/>
        <v>8.6271428571428554</v>
      </c>
      <c r="T32" s="3">
        <f t="shared" si="17"/>
        <v>9.5352631578947378</v>
      </c>
      <c r="U32" s="11" t="str">
        <f t="shared" si="35"/>
        <v>nein</v>
      </c>
      <c r="V32" s="10">
        <f t="shared" si="36"/>
        <v>-9.4149999999999956E-2</v>
      </c>
      <c r="W32" s="10" t="str">
        <f t="shared" si="12"/>
        <v>-</v>
      </c>
      <c r="Y32" s="9">
        <f t="shared" si="13"/>
        <v>1.1000000000000001</v>
      </c>
      <c r="Z32" s="10">
        <f t="shared" si="14"/>
        <v>-0.2221825406947977</v>
      </c>
      <c r="AA32" s="10" t="str">
        <f t="shared" si="15"/>
        <v>-</v>
      </c>
    </row>
    <row r="33" spans="1:27" x14ac:dyDescent="0.25">
      <c r="A33">
        <v>31</v>
      </c>
      <c r="B33" s="6"/>
      <c r="C33" s="12">
        <v>0.6</v>
      </c>
      <c r="D33" s="12">
        <v>2.5000000000000001E-2</v>
      </c>
      <c r="E33" s="3">
        <f t="shared" si="37"/>
        <v>23.999999999999996</v>
      </c>
      <c r="F33" s="3"/>
      <c r="G33" s="3">
        <f t="shared" si="29"/>
        <v>10.079999999999998</v>
      </c>
      <c r="H33" s="12">
        <v>9</v>
      </c>
      <c r="I33" s="3">
        <f t="shared" si="30"/>
        <v>1.0799999999999983</v>
      </c>
      <c r="J33" s="3">
        <f t="shared" si="1"/>
        <v>9.6923076923076898</v>
      </c>
      <c r="K33" s="3">
        <f t="shared" si="2"/>
        <v>10.5</v>
      </c>
      <c r="L33" s="14" t="str">
        <f t="shared" si="31"/>
        <v>nein</v>
      </c>
      <c r="M33" s="10">
        <f t="shared" si="32"/>
        <v>-0.11999999999999982</v>
      </c>
      <c r="N33" s="10" t="str">
        <f t="shared" si="27"/>
        <v>-</v>
      </c>
      <c r="P33" s="3">
        <f t="shared" si="33"/>
        <v>7.1279999999999983</v>
      </c>
      <c r="Q33" s="12">
        <v>6</v>
      </c>
      <c r="R33" s="3">
        <f t="shared" si="34"/>
        <v>1.1279999999999983</v>
      </c>
      <c r="S33" s="3">
        <f t="shared" si="9"/>
        <v>6.8538461538461526</v>
      </c>
      <c r="T33" s="3">
        <f t="shared" si="17"/>
        <v>7.4249999999999998</v>
      </c>
      <c r="U33" s="11" t="str">
        <f t="shared" si="35"/>
        <v>nein</v>
      </c>
      <c r="V33" s="10">
        <f t="shared" si="36"/>
        <v>0.18799999999999972</v>
      </c>
      <c r="W33" s="10" t="str">
        <f t="shared" si="12"/>
        <v>+</v>
      </c>
      <c r="Y33" s="9">
        <f t="shared" si="13"/>
        <v>1.5</v>
      </c>
      <c r="Z33" s="10">
        <f t="shared" si="14"/>
        <v>6.0660171779821213E-2</v>
      </c>
      <c r="AA33" s="10" t="str">
        <f t="shared" si="15"/>
        <v>+</v>
      </c>
    </row>
    <row r="34" spans="1:27" x14ac:dyDescent="0.25">
      <c r="A34">
        <v>32</v>
      </c>
      <c r="B34" s="6" t="s">
        <v>39</v>
      </c>
      <c r="C34" s="12">
        <v>0.57999999999999996</v>
      </c>
      <c r="D34" s="12">
        <v>1.6E-2</v>
      </c>
      <c r="E34" s="3">
        <f t="shared" si="37"/>
        <v>36.25</v>
      </c>
      <c r="F34" s="3"/>
      <c r="G34" s="3">
        <f t="shared" si="29"/>
        <v>15.225</v>
      </c>
      <c r="H34" s="12">
        <v>13.9</v>
      </c>
      <c r="I34" s="3">
        <f t="shared" si="30"/>
        <v>1.3249999999999993</v>
      </c>
      <c r="J34" s="3">
        <f t="shared" si="1"/>
        <v>14.329411764705879</v>
      </c>
      <c r="K34" s="3">
        <f t="shared" si="2"/>
        <v>16.239999999999998</v>
      </c>
      <c r="L34" s="14" t="str">
        <f t="shared" si="31"/>
        <v>nein</v>
      </c>
      <c r="M34" s="10">
        <f t="shared" si="32"/>
        <v>-9.5323741007194193E-2</v>
      </c>
      <c r="N34" s="10" t="str">
        <f t="shared" si="27"/>
        <v>-</v>
      </c>
      <c r="P34" s="3">
        <f t="shared" si="33"/>
        <v>10.766249999999999</v>
      </c>
      <c r="Q34" s="12">
        <v>8.9</v>
      </c>
      <c r="R34" s="3">
        <f t="shared" si="34"/>
        <v>1.8662499999999991</v>
      </c>
      <c r="S34" s="3">
        <f t="shared" si="9"/>
        <v>10.132941176470586</v>
      </c>
      <c r="T34" s="3">
        <f t="shared" si="17"/>
        <v>11.483999999999998</v>
      </c>
      <c r="U34" s="11" t="str">
        <f t="shared" si="35"/>
        <v>nein</v>
      </c>
      <c r="V34" s="10">
        <f t="shared" si="36"/>
        <v>0.20969101123595493</v>
      </c>
      <c r="W34" s="10" t="str">
        <f t="shared" si="12"/>
        <v>+</v>
      </c>
      <c r="Y34" s="9">
        <f t="shared" si="13"/>
        <v>1.5617977528089888</v>
      </c>
      <c r="Z34" s="10">
        <f t="shared" si="14"/>
        <v>0.10435778185314722</v>
      </c>
      <c r="AA34" s="10" t="str">
        <f t="shared" si="15"/>
        <v>+</v>
      </c>
    </row>
    <row r="35" spans="1:27" x14ac:dyDescent="0.25">
      <c r="A35">
        <v>33</v>
      </c>
      <c r="B35" s="6"/>
      <c r="C35" s="12">
        <v>0.64</v>
      </c>
      <c r="D35" s="7">
        <v>1.2999999999999999E-2</v>
      </c>
      <c r="E35" s="3">
        <f t="shared" si="37"/>
        <v>49.230769230769234</v>
      </c>
      <c r="F35" s="3"/>
      <c r="G35" s="3">
        <f t="shared" si="29"/>
        <v>20.676923076923078</v>
      </c>
      <c r="H35" s="12">
        <v>10</v>
      </c>
      <c r="I35" s="3">
        <f t="shared" si="30"/>
        <v>10.676923076923078</v>
      </c>
      <c r="J35" s="3">
        <f t="shared" si="1"/>
        <v>19.200000000000003</v>
      </c>
      <c r="K35" s="3">
        <f t="shared" si="2"/>
        <v>22.4</v>
      </c>
      <c r="L35" s="14" t="str">
        <f t="shared" si="31"/>
        <v>nein</v>
      </c>
      <c r="M35" s="10">
        <f t="shared" si="32"/>
        <v>-1.0676923076923077</v>
      </c>
      <c r="N35" s="10" t="str">
        <f t="shared" si="27"/>
        <v>-</v>
      </c>
      <c r="P35" s="3">
        <f t="shared" si="33"/>
        <v>14.621538461538462</v>
      </c>
      <c r="Q35" s="12">
        <v>8</v>
      </c>
      <c r="R35" s="3">
        <f t="shared" si="34"/>
        <v>6.6215384615384618</v>
      </c>
      <c r="S35" s="3">
        <f t="shared" si="9"/>
        <v>13.577142857142858</v>
      </c>
      <c r="T35" s="3">
        <f t="shared" si="17"/>
        <v>15.84</v>
      </c>
      <c r="U35" s="11" t="str">
        <f t="shared" si="35"/>
        <v>nein</v>
      </c>
      <c r="V35" s="10">
        <f t="shared" si="36"/>
        <v>0.82769230769230773</v>
      </c>
      <c r="W35" s="10" t="str">
        <f t="shared" si="12"/>
        <v>+</v>
      </c>
      <c r="Y35" s="9">
        <f t="shared" si="13"/>
        <v>1.25</v>
      </c>
      <c r="Z35" s="10">
        <f t="shared" si="14"/>
        <v>-0.11611652351681566</v>
      </c>
      <c r="AA35" s="10" t="str">
        <f t="shared" si="15"/>
        <v>-</v>
      </c>
    </row>
    <row r="36" spans="1:27" x14ac:dyDescent="0.25">
      <c r="A36">
        <v>34</v>
      </c>
      <c r="B36" s="6"/>
      <c r="C36" s="12">
        <v>0.62</v>
      </c>
      <c r="D36" s="12">
        <v>2.1999999999999999E-2</v>
      </c>
      <c r="E36" s="3">
        <f t="shared" si="37"/>
        <v>28.181818181818183</v>
      </c>
      <c r="F36" s="3"/>
      <c r="G36" s="3">
        <f t="shared" si="29"/>
        <v>11.836363636363636</v>
      </c>
      <c r="H36" s="12">
        <v>11.5</v>
      </c>
      <c r="I36" s="3">
        <f t="shared" si="30"/>
        <v>0.33636363636363598</v>
      </c>
      <c r="J36" s="3">
        <f t="shared" si="1"/>
        <v>11.321739130434782</v>
      </c>
      <c r="K36" s="3">
        <f t="shared" si="2"/>
        <v>12.4</v>
      </c>
      <c r="L36" s="14" t="str">
        <f t="shared" si="31"/>
        <v>ja</v>
      </c>
      <c r="M36" s="10">
        <f t="shared" si="32"/>
        <v>-2.9249011857707476E-2</v>
      </c>
      <c r="N36" s="10" t="str">
        <f t="shared" si="27"/>
        <v>-</v>
      </c>
      <c r="P36" s="3">
        <f t="shared" si="33"/>
        <v>8.3699999999999992</v>
      </c>
      <c r="Q36" s="12">
        <v>8.8000000000000007</v>
      </c>
      <c r="R36" s="3">
        <f t="shared" si="34"/>
        <v>-0.43000000000000149</v>
      </c>
      <c r="S36" s="3">
        <f t="shared" si="9"/>
        <v>8.0060869565217381</v>
      </c>
      <c r="T36" s="3">
        <f t="shared" si="17"/>
        <v>8.7685714285714287</v>
      </c>
      <c r="U36" s="11" t="str">
        <f t="shared" si="35"/>
        <v>nein</v>
      </c>
      <c r="V36" s="10">
        <f t="shared" si="36"/>
        <v>-4.8863636363636533E-2</v>
      </c>
      <c r="W36" s="10" t="str">
        <f t="shared" si="12"/>
        <v>-</v>
      </c>
      <c r="Y36" s="9">
        <f t="shared" si="13"/>
        <v>1.3068181818181817</v>
      </c>
      <c r="Z36" s="10">
        <f t="shared" si="14"/>
        <v>-7.5940001858489203E-2</v>
      </c>
      <c r="AA36" s="10" t="str">
        <f t="shared" si="15"/>
        <v>-</v>
      </c>
    </row>
    <row r="37" spans="1:27" x14ac:dyDescent="0.25">
      <c r="A37">
        <v>35</v>
      </c>
      <c r="B37" s="6" t="s">
        <v>21</v>
      </c>
      <c r="C37" s="12">
        <v>0.56999999999999995</v>
      </c>
      <c r="D37" s="12">
        <v>1.7999999999999999E-2</v>
      </c>
      <c r="E37" s="3">
        <f t="shared" si="37"/>
        <v>31.666666666666668</v>
      </c>
      <c r="F37" s="3"/>
      <c r="G37" s="3">
        <f t="shared" si="29"/>
        <v>13.3</v>
      </c>
      <c r="H37" s="12">
        <v>11.1</v>
      </c>
      <c r="I37" s="3">
        <f t="shared" si="30"/>
        <v>2.2000000000000011</v>
      </c>
      <c r="J37" s="3">
        <f t="shared" si="1"/>
        <v>12.599999999999998</v>
      </c>
      <c r="K37" s="3">
        <f t="shared" si="2"/>
        <v>14.08235294117647</v>
      </c>
      <c r="L37" s="14" t="str">
        <f t="shared" si="31"/>
        <v>nein</v>
      </c>
      <c r="M37" s="10">
        <f t="shared" si="32"/>
        <v>-0.19819819819819831</v>
      </c>
      <c r="N37" s="10" t="str">
        <f t="shared" si="27"/>
        <v>-</v>
      </c>
      <c r="P37" s="3">
        <f t="shared" si="33"/>
        <v>9.4049999999999994</v>
      </c>
      <c r="Q37" s="12">
        <v>8.9</v>
      </c>
      <c r="R37" s="3">
        <f t="shared" si="34"/>
        <v>0.50499999999999901</v>
      </c>
      <c r="S37" s="3">
        <f t="shared" si="9"/>
        <v>8.9099999999999984</v>
      </c>
      <c r="T37" s="3">
        <f t="shared" si="17"/>
        <v>9.9582352941176477</v>
      </c>
      <c r="U37" s="11" t="str">
        <f t="shared" si="35"/>
        <v>nein</v>
      </c>
      <c r="V37" s="10">
        <f t="shared" si="36"/>
        <v>5.6741573033707748E-2</v>
      </c>
      <c r="W37" s="10" t="str">
        <f t="shared" si="12"/>
        <v>+</v>
      </c>
      <c r="Y37" s="9">
        <f t="shared" si="13"/>
        <v>1.247191011235955</v>
      </c>
      <c r="Z37" s="10">
        <f t="shared" si="14"/>
        <v>-0.11810277852014869</v>
      </c>
      <c r="AA37" s="10" t="str">
        <f t="shared" si="15"/>
        <v>-</v>
      </c>
    </row>
    <row r="38" spans="1:27" x14ac:dyDescent="0.25">
      <c r="A38">
        <v>36</v>
      </c>
      <c r="B38" s="6"/>
      <c r="C38" s="12">
        <v>0.64</v>
      </c>
      <c r="D38" s="12">
        <v>2.3E-2</v>
      </c>
      <c r="E38" s="3">
        <f t="shared" si="37"/>
        <v>27.826086956521742</v>
      </c>
      <c r="F38" s="3"/>
      <c r="G38" s="3">
        <f t="shared" si="29"/>
        <v>11.68695652173913</v>
      </c>
      <c r="H38" s="12">
        <v>12.4</v>
      </c>
      <c r="I38" s="3">
        <f t="shared" si="30"/>
        <v>-0.71304347826086989</v>
      </c>
      <c r="J38" s="3">
        <f t="shared" si="1"/>
        <v>11.2</v>
      </c>
      <c r="K38" s="3">
        <f t="shared" si="2"/>
        <v>12.218181818181819</v>
      </c>
      <c r="L38" s="14" t="str">
        <f t="shared" si="31"/>
        <v>nein</v>
      </c>
      <c r="M38" s="10">
        <f t="shared" si="32"/>
        <v>5.7503506311360475E-2</v>
      </c>
      <c r="N38" s="10" t="str">
        <f t="shared" si="27"/>
        <v>+</v>
      </c>
      <c r="P38" s="3">
        <f t="shared" si="33"/>
        <v>8.2643478260869578</v>
      </c>
      <c r="Q38" s="12">
        <v>6.5</v>
      </c>
      <c r="R38" s="3">
        <f t="shared" si="34"/>
        <v>1.7643478260869578</v>
      </c>
      <c r="S38" s="3">
        <f t="shared" si="9"/>
        <v>7.92</v>
      </c>
      <c r="T38" s="3">
        <f t="shared" si="17"/>
        <v>8.64</v>
      </c>
      <c r="U38" s="11" t="str">
        <f t="shared" si="35"/>
        <v>nein</v>
      </c>
      <c r="V38" s="10">
        <f t="shared" si="36"/>
        <v>0.27143812709030118</v>
      </c>
      <c r="W38" s="10" t="str">
        <f t="shared" si="12"/>
        <v>+</v>
      </c>
      <c r="Y38" s="9">
        <f t="shared" si="13"/>
        <v>1.9076923076923078</v>
      </c>
      <c r="Z38" s="10">
        <f t="shared" si="14"/>
        <v>0.3489421671866445</v>
      </c>
      <c r="AA38" s="10" t="str">
        <f t="shared" si="15"/>
        <v>+</v>
      </c>
    </row>
    <row r="39" spans="1:27" x14ac:dyDescent="0.25">
      <c r="A39">
        <v>37</v>
      </c>
      <c r="B39" s="6" t="s">
        <v>40</v>
      </c>
      <c r="C39" s="12">
        <v>0.63</v>
      </c>
      <c r="D39" s="12">
        <v>1.6E-2</v>
      </c>
      <c r="E39" s="3">
        <f t="shared" si="37"/>
        <v>39.375</v>
      </c>
      <c r="F39" s="3"/>
      <c r="G39" s="3">
        <f t="shared" si="29"/>
        <v>16.537499999999998</v>
      </c>
      <c r="H39" s="12">
        <v>13</v>
      </c>
      <c r="I39" s="3">
        <f t="shared" si="30"/>
        <v>3.5374999999999979</v>
      </c>
      <c r="J39" s="3">
        <f t="shared" si="1"/>
        <v>15.564705882352939</v>
      </c>
      <c r="K39" s="3">
        <f t="shared" si="2"/>
        <v>17.64</v>
      </c>
      <c r="L39" s="14" t="str">
        <f t="shared" si="31"/>
        <v>nein</v>
      </c>
      <c r="M39" s="10">
        <f t="shared" si="32"/>
        <v>-0.27211538461538443</v>
      </c>
      <c r="N39" s="10" t="str">
        <f t="shared" si="27"/>
        <v>-</v>
      </c>
      <c r="P39" s="3">
        <f t="shared" si="33"/>
        <v>11.694374999999999</v>
      </c>
      <c r="Q39" s="12">
        <v>10</v>
      </c>
      <c r="R39" s="3">
        <f t="shared" si="34"/>
        <v>1.6943749999999991</v>
      </c>
      <c r="S39" s="3">
        <f t="shared" si="9"/>
        <v>11.006470588235292</v>
      </c>
      <c r="T39" s="3">
        <f t="shared" si="17"/>
        <v>12.474</v>
      </c>
      <c r="U39" s="11" t="str">
        <f t="shared" si="35"/>
        <v>nein</v>
      </c>
      <c r="V39" s="10">
        <f t="shared" si="36"/>
        <v>0.16943749999999991</v>
      </c>
      <c r="W39" s="10" t="str">
        <f t="shared" si="12"/>
        <v>+</v>
      </c>
      <c r="Y39" s="9">
        <f t="shared" si="13"/>
        <v>1.3</v>
      </c>
      <c r="Z39" s="10">
        <f t="shared" si="14"/>
        <v>-8.0761184457488255E-2</v>
      </c>
      <c r="AA39" s="10" t="str">
        <f t="shared" si="15"/>
        <v>-</v>
      </c>
    </row>
    <row r="40" spans="1:27" x14ac:dyDescent="0.25">
      <c r="A40">
        <v>38</v>
      </c>
      <c r="B40" s="6" t="s">
        <v>41</v>
      </c>
      <c r="C40" s="12">
        <v>0.56000000000000005</v>
      </c>
      <c r="D40" s="12">
        <v>2.5000000000000001E-2</v>
      </c>
      <c r="E40" s="3">
        <f t="shared" si="37"/>
        <v>22.400000000000002</v>
      </c>
      <c r="F40" s="3"/>
      <c r="G40" s="3">
        <f t="shared" si="29"/>
        <v>9.4080000000000013</v>
      </c>
      <c r="H40" s="12">
        <v>13.95</v>
      </c>
      <c r="I40" s="3">
        <f t="shared" si="30"/>
        <v>-4.541999999999998</v>
      </c>
      <c r="J40" s="3">
        <f t="shared" si="1"/>
        <v>9.046153846153846</v>
      </c>
      <c r="K40" s="3">
        <f t="shared" si="2"/>
        <v>9.8000000000000007</v>
      </c>
      <c r="L40" s="14" t="str">
        <f t="shared" si="31"/>
        <v>nein</v>
      </c>
      <c r="M40" s="10">
        <f t="shared" si="32"/>
        <v>0.32559139784946223</v>
      </c>
      <c r="N40" s="10" t="str">
        <f t="shared" si="27"/>
        <v>+</v>
      </c>
      <c r="P40" s="3">
        <f t="shared" si="33"/>
        <v>6.6528</v>
      </c>
      <c r="Q40" s="12">
        <v>8.1999999999999993</v>
      </c>
      <c r="R40" s="3">
        <f t="shared" si="34"/>
        <v>-1.5471999999999992</v>
      </c>
      <c r="S40" s="3">
        <f t="shared" si="9"/>
        <v>6.3969230769230769</v>
      </c>
      <c r="T40" s="3">
        <f t="shared" si="17"/>
        <v>6.9300000000000006</v>
      </c>
      <c r="U40" s="11" t="str">
        <f t="shared" si="35"/>
        <v>nein</v>
      </c>
      <c r="V40" s="10">
        <f t="shared" si="36"/>
        <v>-0.18868292682926821</v>
      </c>
      <c r="W40" s="10" t="str">
        <f t="shared" si="12"/>
        <v>-</v>
      </c>
      <c r="Y40" s="9">
        <f t="shared" si="13"/>
        <v>1.7012195121951219</v>
      </c>
      <c r="Z40" s="10">
        <f t="shared" si="14"/>
        <v>0.20294385336004112</v>
      </c>
      <c r="AA40" s="10" t="str">
        <f t="shared" si="15"/>
        <v>+</v>
      </c>
    </row>
    <row r="41" spans="1:27" x14ac:dyDescent="0.25">
      <c r="A41">
        <v>39</v>
      </c>
      <c r="B41" s="1" t="s">
        <v>45</v>
      </c>
      <c r="C41" s="12">
        <v>0.52</v>
      </c>
      <c r="D41" s="12">
        <v>2.1999999999999999E-2</v>
      </c>
      <c r="E41" s="3">
        <f t="shared" si="37"/>
        <v>23.63636363636364</v>
      </c>
      <c r="F41" s="3"/>
      <c r="G41" s="3">
        <f t="shared" si="29"/>
        <v>9.9272727272727277</v>
      </c>
      <c r="H41" s="12">
        <v>13.9</v>
      </c>
      <c r="I41" s="3">
        <f t="shared" si="30"/>
        <v>-3.9727272727272727</v>
      </c>
      <c r="J41" s="3">
        <f t="shared" si="1"/>
        <v>9.4956521739130437</v>
      </c>
      <c r="K41" s="3">
        <f t="shared" si="2"/>
        <v>10.400000000000002</v>
      </c>
      <c r="L41" s="14" t="str">
        <f t="shared" si="31"/>
        <v>nein</v>
      </c>
      <c r="M41" s="10">
        <f t="shared" si="32"/>
        <v>0.2858077174623937</v>
      </c>
      <c r="N41" s="10" t="str">
        <f t="shared" si="27"/>
        <v>+</v>
      </c>
      <c r="P41" s="3">
        <f t="shared" si="33"/>
        <v>7.0200000000000005</v>
      </c>
      <c r="Q41" s="12">
        <v>8</v>
      </c>
      <c r="R41" s="3">
        <f t="shared" si="34"/>
        <v>-0.97999999999999954</v>
      </c>
      <c r="S41" s="3">
        <f t="shared" si="9"/>
        <v>6.7147826086956526</v>
      </c>
      <c r="T41" s="3">
        <f t="shared" si="17"/>
        <v>7.354285714285715</v>
      </c>
      <c r="U41" s="11" t="str">
        <f t="shared" si="35"/>
        <v>nein</v>
      </c>
      <c r="V41" s="10">
        <f t="shared" si="36"/>
        <v>-0.12249999999999994</v>
      </c>
      <c r="W41" s="10" t="str">
        <f t="shared" si="12"/>
        <v>-</v>
      </c>
      <c r="Y41" s="9">
        <f t="shared" si="13"/>
        <v>1.7375</v>
      </c>
      <c r="Z41" s="10">
        <f t="shared" si="14"/>
        <v>0.22859803231162626</v>
      </c>
      <c r="AA41" s="10" t="str">
        <f t="shared" si="15"/>
        <v>+</v>
      </c>
    </row>
    <row r="42" spans="1:27" x14ac:dyDescent="0.25">
      <c r="C42" s="12"/>
      <c r="D42" s="12"/>
      <c r="E42" s="3"/>
      <c r="F42" s="3"/>
      <c r="G42" s="3"/>
      <c r="H42" s="12"/>
      <c r="I42" s="3"/>
      <c r="J42" s="3"/>
      <c r="K42" s="3"/>
      <c r="L42" s="14"/>
      <c r="M42" s="10"/>
      <c r="N42" s="10"/>
      <c r="P42" s="3"/>
      <c r="Q42" s="12"/>
      <c r="R42" s="3"/>
      <c r="S42" s="3"/>
      <c r="T42" s="3"/>
      <c r="U42" s="11"/>
      <c r="V42" s="10"/>
      <c r="W42" s="10"/>
      <c r="Y42" s="9"/>
      <c r="Z42" s="10"/>
    </row>
    <row r="43" spans="1:27" x14ac:dyDescent="0.25">
      <c r="C43" s="12"/>
      <c r="D43" s="12"/>
      <c r="E43" s="3"/>
      <c r="F43" s="3"/>
      <c r="G43" s="3"/>
      <c r="H43" s="12"/>
      <c r="I43" s="3"/>
      <c r="J43" s="3"/>
      <c r="K43" s="3"/>
      <c r="L43" s="14"/>
      <c r="M43" s="10"/>
      <c r="N43" s="10"/>
      <c r="P43" s="3"/>
      <c r="Q43" s="12"/>
      <c r="R43" s="3"/>
      <c r="S43" s="3"/>
      <c r="T43" s="3"/>
      <c r="U43" s="11"/>
      <c r="V43" s="10"/>
      <c r="W43" s="10"/>
      <c r="Y43" s="9"/>
      <c r="Z43" s="10"/>
    </row>
    <row r="44" spans="1:27" x14ac:dyDescent="0.25">
      <c r="C44" s="12"/>
      <c r="D44" s="12"/>
      <c r="E44" s="3"/>
      <c r="F44" s="3"/>
      <c r="G44" s="3"/>
      <c r="H44" s="12"/>
      <c r="I44" s="3"/>
      <c r="J44" s="3"/>
      <c r="K44" s="3"/>
      <c r="L44" s="14"/>
      <c r="M44" s="10"/>
      <c r="N44" s="10"/>
      <c r="P44" s="3"/>
      <c r="Q44" s="12"/>
      <c r="R44" s="3"/>
      <c r="S44" s="3"/>
      <c r="T44" s="3"/>
      <c r="U44" s="11"/>
      <c r="V44" s="10"/>
      <c r="W44" s="10"/>
      <c r="Y44" s="9"/>
      <c r="Z44" s="10"/>
    </row>
    <row r="45" spans="1:27" x14ac:dyDescent="0.25">
      <c r="C45" s="12"/>
      <c r="D45" s="12"/>
      <c r="E45" s="3"/>
      <c r="F45" s="3"/>
      <c r="G45" s="3"/>
      <c r="H45" s="12"/>
      <c r="I45" s="3"/>
      <c r="J45" s="3"/>
      <c r="K45" s="3"/>
      <c r="L45" s="14"/>
      <c r="M45" s="10"/>
      <c r="N45" s="10"/>
      <c r="P45" s="3"/>
      <c r="Q45" s="12"/>
      <c r="R45" s="3"/>
      <c r="S45" s="3"/>
      <c r="T45" s="3"/>
      <c r="U45" s="11"/>
      <c r="V45" s="10"/>
      <c r="W45" s="10"/>
      <c r="Y45" s="9"/>
      <c r="Z45" s="10"/>
    </row>
    <row r="46" spans="1:27" x14ac:dyDescent="0.25">
      <c r="C46" s="12"/>
      <c r="D46" s="12"/>
      <c r="E46" s="3"/>
      <c r="F46" s="3"/>
      <c r="G46" s="3"/>
      <c r="H46" s="12"/>
      <c r="I46" s="3"/>
      <c r="J46" s="3"/>
      <c r="K46" s="3"/>
      <c r="L46" s="14"/>
      <c r="M46" s="10"/>
      <c r="N46" s="10"/>
      <c r="P46" s="3"/>
      <c r="Q46" s="12"/>
      <c r="R46" s="3"/>
      <c r="S46" s="3"/>
      <c r="T46" s="3"/>
      <c r="U46" s="11"/>
      <c r="V46" s="10"/>
      <c r="W46" s="10"/>
      <c r="Y46" s="9"/>
      <c r="Z46" s="10"/>
    </row>
    <row r="47" spans="1:27" x14ac:dyDescent="0.25">
      <c r="C47" s="12"/>
      <c r="D47" s="12"/>
      <c r="E47" s="3"/>
      <c r="F47" s="3"/>
      <c r="G47" s="3"/>
      <c r="H47" s="12"/>
      <c r="I47" s="3"/>
      <c r="J47" s="3"/>
      <c r="K47" s="3"/>
      <c r="L47" s="14"/>
      <c r="M47" s="10"/>
      <c r="N47" s="10"/>
      <c r="P47" s="3"/>
      <c r="Q47" s="12"/>
      <c r="R47" s="3"/>
      <c r="S47" s="3"/>
      <c r="T47" s="3"/>
      <c r="U47" s="11"/>
      <c r="V47" s="10"/>
      <c r="W47" s="10"/>
      <c r="Y47" s="9"/>
      <c r="Z47" s="10"/>
    </row>
    <row r="48" spans="1:27" x14ac:dyDescent="0.25">
      <c r="C48" s="12"/>
      <c r="D48" s="12"/>
      <c r="E48" s="3"/>
      <c r="F48" s="3"/>
      <c r="G48" s="3"/>
      <c r="H48" s="12"/>
      <c r="I48" s="3"/>
      <c r="J48" s="3"/>
      <c r="K48" s="3"/>
      <c r="L48" s="14"/>
      <c r="M48" s="10"/>
      <c r="N48" s="10"/>
      <c r="P48" s="3"/>
      <c r="Q48" s="12"/>
      <c r="R48" s="3"/>
      <c r="S48" s="3"/>
      <c r="T48" s="3"/>
      <c r="U48" s="11"/>
      <c r="V48" s="10"/>
      <c r="W48" s="10"/>
      <c r="Y48" s="9"/>
      <c r="Z48" s="10"/>
    </row>
    <row r="49" spans="3:26" x14ac:dyDescent="0.25">
      <c r="C49" s="12"/>
      <c r="D49" s="12"/>
      <c r="E49" s="3"/>
      <c r="F49" s="3"/>
      <c r="G49" s="3"/>
      <c r="H49" s="12"/>
      <c r="I49" s="3"/>
      <c r="J49" s="3"/>
      <c r="K49" s="3"/>
      <c r="L49" s="14"/>
      <c r="M49" s="10"/>
      <c r="N49" s="10"/>
      <c r="P49" s="3"/>
      <c r="Q49" s="12"/>
      <c r="R49" s="3"/>
      <c r="S49" s="3"/>
      <c r="T49" s="3"/>
      <c r="U49" s="11"/>
      <c r="V49" s="10"/>
      <c r="W49" s="10"/>
      <c r="Y49" s="9"/>
      <c r="Z49" s="10"/>
    </row>
    <row r="50" spans="3:26" x14ac:dyDescent="0.25">
      <c r="C50" s="12"/>
      <c r="D50" s="12"/>
      <c r="E50" s="3"/>
      <c r="F50" s="3"/>
      <c r="G50" s="3"/>
      <c r="H50" s="12"/>
      <c r="I50" s="3"/>
      <c r="J50" s="3"/>
      <c r="K50" s="3"/>
      <c r="L50" s="14"/>
      <c r="M50" s="10"/>
      <c r="N50" s="10"/>
      <c r="P50" s="3"/>
      <c r="Q50" s="12"/>
      <c r="R50" s="3"/>
      <c r="S50" s="3"/>
      <c r="T50" s="3"/>
      <c r="U50" s="11"/>
      <c r="V50" s="10"/>
      <c r="W50" s="10"/>
      <c r="Y50" s="9"/>
      <c r="Z50" s="10"/>
    </row>
    <row r="51" spans="3:26" x14ac:dyDescent="0.25">
      <c r="C51" s="12"/>
      <c r="D51" s="12"/>
      <c r="E51" s="3"/>
      <c r="F51" s="3"/>
      <c r="G51" s="3"/>
      <c r="H51" s="12"/>
      <c r="I51" s="3"/>
      <c r="J51" s="3"/>
      <c r="K51" s="3"/>
      <c r="L51" s="14"/>
      <c r="M51" s="10"/>
      <c r="N51" s="10"/>
      <c r="P51" s="3"/>
      <c r="Q51" s="12"/>
      <c r="R51" s="3"/>
      <c r="S51" s="3"/>
      <c r="T51" s="3"/>
      <c r="U51" s="11"/>
      <c r="V51" s="10"/>
      <c r="W51" s="10"/>
      <c r="Y51" s="9"/>
      <c r="Z51" s="10"/>
    </row>
    <row r="52" spans="3:26" x14ac:dyDescent="0.25">
      <c r="C52" s="12"/>
      <c r="D52" s="12"/>
      <c r="E52" s="3"/>
      <c r="F52" s="3"/>
      <c r="G52" s="3"/>
      <c r="H52" s="12"/>
      <c r="I52" s="3"/>
      <c r="J52" s="3"/>
      <c r="K52" s="3"/>
      <c r="L52" s="14"/>
      <c r="M52" s="10"/>
      <c r="N52" s="10"/>
      <c r="P52" s="3"/>
      <c r="Q52" s="12"/>
      <c r="R52" s="3"/>
      <c r="S52" s="3"/>
      <c r="T52" s="3"/>
      <c r="U52" s="11"/>
      <c r="V52" s="10"/>
      <c r="W52" s="10"/>
      <c r="Y52" s="9"/>
      <c r="Z52" s="10"/>
    </row>
    <row r="53" spans="3:26" x14ac:dyDescent="0.25">
      <c r="C53" s="12"/>
      <c r="D53" s="12"/>
      <c r="E53" s="3"/>
      <c r="F53" s="3"/>
      <c r="G53" s="3"/>
      <c r="H53" s="12"/>
      <c r="I53" s="3"/>
      <c r="J53" s="3"/>
      <c r="K53" s="3"/>
      <c r="L53" s="14"/>
      <c r="M53" s="10"/>
      <c r="N53" s="10"/>
      <c r="P53" s="3"/>
      <c r="Q53" s="12"/>
      <c r="R53" s="3"/>
      <c r="S53" s="3"/>
      <c r="T53" s="3"/>
      <c r="U53" s="11"/>
      <c r="V53" s="10"/>
      <c r="W53" s="10"/>
      <c r="Y53" s="9"/>
      <c r="Z53" s="10"/>
    </row>
    <row r="54" spans="3:26" x14ac:dyDescent="0.25">
      <c r="C54" s="12"/>
      <c r="D54" s="12"/>
      <c r="E54" s="3"/>
      <c r="F54" s="3"/>
      <c r="G54" s="3"/>
      <c r="H54" s="12"/>
      <c r="I54" s="3"/>
      <c r="J54" s="3"/>
      <c r="K54" s="3"/>
      <c r="L54" s="14"/>
      <c r="M54" s="10"/>
      <c r="N54" s="10"/>
      <c r="P54" s="3"/>
      <c r="Q54" s="12"/>
      <c r="R54" s="3"/>
      <c r="S54" s="3"/>
      <c r="T54" s="3"/>
      <c r="U54" s="11"/>
      <c r="V54" s="10"/>
      <c r="W54" s="10"/>
      <c r="Y54" s="9"/>
      <c r="Z54" s="10"/>
    </row>
    <row r="55" spans="3:26" x14ac:dyDescent="0.25">
      <c r="C55" s="12"/>
      <c r="D55" s="12"/>
      <c r="E55" s="3"/>
      <c r="F55" s="3"/>
      <c r="G55" s="3"/>
      <c r="H55" s="12"/>
      <c r="I55" s="3"/>
      <c r="J55" s="3"/>
      <c r="K55" s="3"/>
      <c r="L55" s="14"/>
      <c r="M55" s="10"/>
      <c r="N55" s="10"/>
      <c r="P55" s="3"/>
      <c r="Q55" s="12"/>
      <c r="R55" s="3"/>
      <c r="S55" s="3"/>
      <c r="T55" s="3"/>
      <c r="U55" s="11"/>
      <c r="V55" s="10"/>
      <c r="W55" s="10"/>
      <c r="Y55" s="9"/>
      <c r="Z55" s="10"/>
    </row>
    <row r="56" spans="3:26" x14ac:dyDescent="0.25">
      <c r="C56" s="12"/>
      <c r="D56" s="12"/>
      <c r="E56" s="3"/>
      <c r="F56" s="3"/>
      <c r="G56" s="3"/>
      <c r="H56" s="12"/>
      <c r="I56" s="3"/>
      <c r="J56" s="3"/>
      <c r="K56" s="3"/>
      <c r="L56" s="14"/>
      <c r="M56" s="10"/>
      <c r="N56" s="10"/>
      <c r="P56" s="3"/>
      <c r="Q56" s="12"/>
      <c r="R56" s="3"/>
      <c r="S56" s="3"/>
      <c r="T56" s="3"/>
      <c r="U56" s="11"/>
      <c r="V56" s="10"/>
      <c r="W56" s="10"/>
      <c r="Y56" s="9"/>
      <c r="Z56" s="10"/>
    </row>
    <row r="57" spans="3:26" x14ac:dyDescent="0.25">
      <c r="C57" s="12"/>
      <c r="D57" s="12"/>
      <c r="E57" s="3"/>
      <c r="F57" s="3"/>
      <c r="G57" s="3"/>
      <c r="H57" s="12"/>
      <c r="I57" s="3"/>
      <c r="J57" s="3"/>
      <c r="K57" s="3"/>
      <c r="L57" s="14"/>
      <c r="M57" s="10"/>
      <c r="N57" s="10"/>
      <c r="P57" s="3"/>
      <c r="Q57" s="12"/>
      <c r="R57" s="3"/>
      <c r="S57" s="3"/>
      <c r="T57" s="3"/>
      <c r="U57" s="11"/>
      <c r="V57" s="10"/>
      <c r="W57" s="10"/>
      <c r="Y57" s="9"/>
      <c r="Z57" s="10"/>
    </row>
    <row r="58" spans="3:26" x14ac:dyDescent="0.25">
      <c r="C58" s="12"/>
      <c r="D58" s="12"/>
      <c r="E58" s="3"/>
      <c r="F58" s="3"/>
      <c r="G58" s="3"/>
      <c r="H58" s="12"/>
      <c r="I58" s="3"/>
      <c r="J58" s="3"/>
      <c r="K58" s="3"/>
      <c r="L58" s="14"/>
      <c r="M58" s="10"/>
      <c r="N58" s="10"/>
      <c r="P58" s="3"/>
      <c r="Q58" s="12"/>
      <c r="R58" s="3"/>
      <c r="S58" s="3"/>
      <c r="T58" s="3"/>
      <c r="U58" s="11"/>
      <c r="V58" s="10"/>
      <c r="W58" s="10"/>
      <c r="Y58" s="9"/>
      <c r="Z58" s="10"/>
    </row>
    <row r="59" spans="3:26" x14ac:dyDescent="0.25">
      <c r="C59" s="12"/>
      <c r="D59" s="12"/>
      <c r="E59" s="3"/>
      <c r="F59" s="3"/>
      <c r="G59" s="3"/>
      <c r="H59" s="12"/>
      <c r="I59" s="3"/>
      <c r="J59" s="3"/>
      <c r="K59" s="3"/>
      <c r="L59" s="14"/>
      <c r="M59" s="10"/>
      <c r="N59" s="10"/>
      <c r="P59" s="3"/>
      <c r="Q59" s="12"/>
      <c r="R59" s="3"/>
      <c r="S59" s="3"/>
      <c r="T59" s="3"/>
      <c r="U59" s="11"/>
      <c r="V59" s="10"/>
      <c r="W59" s="10"/>
      <c r="Y59" s="9"/>
      <c r="Z59" s="10"/>
    </row>
    <row r="60" spans="3:26" x14ac:dyDescent="0.25">
      <c r="C60" s="12"/>
      <c r="D60" s="12"/>
      <c r="E60" s="3"/>
      <c r="F60" s="3"/>
      <c r="G60" s="3"/>
      <c r="H60" s="12"/>
      <c r="I60" s="3"/>
      <c r="J60" s="3"/>
      <c r="K60" s="3"/>
      <c r="L60" s="14"/>
      <c r="M60" s="10"/>
      <c r="N60" s="10"/>
      <c r="P60" s="3"/>
      <c r="Q60" s="12"/>
      <c r="R60" s="3"/>
      <c r="S60" s="3"/>
      <c r="T60" s="3"/>
      <c r="U60" s="11"/>
      <c r="V60" s="10"/>
      <c r="W60" s="10"/>
      <c r="Y60" s="9"/>
      <c r="Z60" s="10"/>
    </row>
    <row r="61" spans="3:26" x14ac:dyDescent="0.25">
      <c r="C61" s="12"/>
      <c r="D61" s="12"/>
      <c r="E61" s="3"/>
      <c r="F61" s="3"/>
      <c r="G61" s="3"/>
      <c r="H61" s="12"/>
      <c r="I61" s="3"/>
      <c r="J61" s="3"/>
      <c r="K61" s="3"/>
      <c r="L61" s="14"/>
      <c r="M61" s="10"/>
      <c r="N61" s="10"/>
      <c r="P61" s="3"/>
      <c r="Q61" s="12"/>
      <c r="R61" s="3"/>
      <c r="S61" s="3"/>
      <c r="T61" s="3"/>
      <c r="U61" s="11"/>
      <c r="V61" s="10"/>
      <c r="W61" s="10"/>
      <c r="Y61" s="9"/>
      <c r="Z61" s="10"/>
    </row>
    <row r="62" spans="3:26" x14ac:dyDescent="0.25">
      <c r="C62" s="12"/>
      <c r="D62" s="12"/>
      <c r="E62" s="3"/>
      <c r="F62" s="3"/>
      <c r="G62" s="3"/>
      <c r="H62" s="12"/>
      <c r="I62" s="3"/>
      <c r="J62" s="3"/>
      <c r="K62" s="3"/>
      <c r="L62" s="14"/>
      <c r="M62" s="10"/>
      <c r="N62" s="10"/>
      <c r="P62" s="3"/>
      <c r="Q62" s="12"/>
      <c r="R62" s="3"/>
      <c r="S62" s="3"/>
      <c r="T62" s="3"/>
      <c r="U62" s="11"/>
      <c r="V62" s="10"/>
      <c r="W62" s="10"/>
      <c r="Y62" s="9"/>
      <c r="Z62" s="10"/>
    </row>
    <row r="63" spans="3:26" x14ac:dyDescent="0.25">
      <c r="C63" s="12"/>
      <c r="D63" s="12"/>
      <c r="E63" s="3"/>
      <c r="F63" s="3"/>
      <c r="G63" s="3"/>
      <c r="H63" s="12"/>
      <c r="I63" s="3"/>
      <c r="J63" s="3"/>
      <c r="K63" s="3"/>
      <c r="L63" s="14"/>
      <c r="M63" s="10"/>
      <c r="N63" s="10"/>
      <c r="P63" s="3"/>
      <c r="Q63" s="12"/>
      <c r="R63" s="3"/>
      <c r="S63" s="3"/>
      <c r="T63" s="3"/>
      <c r="U63" s="11"/>
      <c r="V63" s="10"/>
      <c r="W63" s="10"/>
      <c r="Y63" s="9"/>
      <c r="Z63" s="10"/>
    </row>
    <row r="64" spans="3:26" x14ac:dyDescent="0.25">
      <c r="C64" s="12"/>
      <c r="D64" s="12"/>
      <c r="E64" s="3"/>
      <c r="F64" s="3"/>
      <c r="G64" s="3"/>
      <c r="H64" s="12"/>
      <c r="I64" s="3"/>
      <c r="J64" s="3"/>
      <c r="K64" s="3"/>
      <c r="L64" s="14"/>
      <c r="M64" s="10"/>
      <c r="N64" s="10"/>
      <c r="P64" s="3"/>
      <c r="Q64" s="12"/>
      <c r="R64" s="3"/>
      <c r="S64" s="3"/>
      <c r="T64" s="3"/>
      <c r="U64" s="11"/>
      <c r="V64" s="10"/>
      <c r="W64" s="10"/>
      <c r="Y64" s="9"/>
      <c r="Z64" s="10"/>
    </row>
    <row r="65" spans="3:26" x14ac:dyDescent="0.25">
      <c r="C65" s="12"/>
      <c r="D65" s="12"/>
      <c r="E65" s="3"/>
      <c r="F65" s="3"/>
      <c r="G65" s="3"/>
      <c r="H65" s="12"/>
      <c r="I65" s="3"/>
      <c r="J65" s="3"/>
      <c r="K65" s="3"/>
      <c r="L65" s="14"/>
      <c r="M65" s="10"/>
      <c r="N65" s="10"/>
      <c r="P65" s="3"/>
      <c r="Q65" s="12"/>
      <c r="R65" s="3"/>
      <c r="S65" s="3"/>
      <c r="T65" s="3"/>
      <c r="U65" s="11"/>
      <c r="V65" s="10"/>
      <c r="W65" s="10"/>
      <c r="Y65" s="9"/>
      <c r="Z65" s="10"/>
    </row>
    <row r="66" spans="3:26" x14ac:dyDescent="0.25">
      <c r="C66" s="12"/>
      <c r="D66" s="12"/>
      <c r="E66" s="3"/>
      <c r="F66" s="3"/>
      <c r="G66" s="3"/>
      <c r="H66" s="12"/>
      <c r="I66" s="3"/>
      <c r="J66" s="3"/>
      <c r="K66" s="3"/>
      <c r="L66" s="14"/>
      <c r="M66" s="10"/>
      <c r="N66" s="10"/>
      <c r="P66" s="3"/>
      <c r="Q66" s="12"/>
      <c r="R66" s="3"/>
      <c r="S66" s="3"/>
      <c r="T66" s="3"/>
      <c r="U66" s="11"/>
      <c r="V66" s="10"/>
      <c r="W66" s="10"/>
      <c r="Y66" s="9"/>
      <c r="Z66" s="10"/>
    </row>
    <row r="67" spans="3:26" x14ac:dyDescent="0.25">
      <c r="C67" s="12"/>
      <c r="D67" s="12"/>
      <c r="E67" s="3"/>
      <c r="F67" s="3"/>
      <c r="G67" s="3"/>
      <c r="H67" s="12"/>
      <c r="I67" s="3"/>
      <c r="J67" s="3"/>
      <c r="K67" s="3"/>
      <c r="L67" s="14"/>
      <c r="M67" s="10"/>
      <c r="N67" s="10"/>
      <c r="P67" s="3"/>
      <c r="Q67" s="12"/>
      <c r="R67" s="3"/>
      <c r="S67" s="3"/>
      <c r="T67" s="3"/>
      <c r="U67" s="11"/>
      <c r="V67" s="10"/>
      <c r="W67" s="10"/>
      <c r="Y67" s="9"/>
      <c r="Z67" s="10"/>
    </row>
    <row r="68" spans="3:26" x14ac:dyDescent="0.25">
      <c r="C68" s="12"/>
      <c r="D68" s="12"/>
      <c r="E68" s="3"/>
      <c r="F68" s="3"/>
      <c r="G68" s="3"/>
      <c r="H68" s="12"/>
      <c r="I68" s="3"/>
      <c r="J68" s="3"/>
      <c r="K68" s="3"/>
      <c r="L68" s="14"/>
      <c r="M68" s="10"/>
      <c r="N68" s="10"/>
      <c r="P68" s="3"/>
      <c r="Q68" s="12"/>
      <c r="R68" s="3"/>
      <c r="S68" s="3"/>
      <c r="T68" s="3"/>
      <c r="U68" s="11"/>
      <c r="V68" s="10"/>
      <c r="W68" s="10"/>
      <c r="Y68" s="9"/>
      <c r="Z68" s="10"/>
    </row>
    <row r="69" spans="3:26" x14ac:dyDescent="0.25">
      <c r="C69" s="12"/>
      <c r="D69" s="12"/>
      <c r="E69" s="3"/>
      <c r="F69" s="3"/>
      <c r="G69" s="3"/>
      <c r="H69" s="12"/>
      <c r="I69" s="3"/>
      <c r="J69" s="3"/>
      <c r="K69" s="3"/>
      <c r="L69" s="14"/>
      <c r="M69" s="10"/>
      <c r="N69" s="10"/>
      <c r="P69" s="3"/>
      <c r="Q69" s="12"/>
      <c r="R69" s="3"/>
      <c r="S69" s="3"/>
      <c r="T69" s="3"/>
      <c r="U69" s="11"/>
      <c r="V69" s="10"/>
      <c r="W69" s="10"/>
      <c r="Y69" s="9"/>
      <c r="Z69" s="10"/>
    </row>
    <row r="70" spans="3:26" x14ac:dyDescent="0.25">
      <c r="C70" s="12"/>
      <c r="D70" s="12"/>
      <c r="E70" s="3"/>
      <c r="F70" s="3"/>
      <c r="G70" s="3"/>
      <c r="H70" s="12"/>
      <c r="I70" s="3"/>
      <c r="J70" s="3"/>
      <c r="K70" s="3"/>
      <c r="L70" s="14"/>
      <c r="M70" s="10"/>
      <c r="N70" s="10"/>
      <c r="P70" s="3"/>
      <c r="Q70" s="12"/>
      <c r="R70" s="3"/>
      <c r="S70" s="3"/>
      <c r="T70" s="3"/>
      <c r="U70" s="11"/>
      <c r="V70" s="10"/>
      <c r="W70" s="10"/>
      <c r="Y70" s="9"/>
      <c r="Z70" s="10"/>
    </row>
    <row r="71" spans="3:26" x14ac:dyDescent="0.25">
      <c r="C71" s="12"/>
      <c r="D71" s="12"/>
      <c r="E71" s="3"/>
      <c r="F71" s="3"/>
      <c r="G71" s="3"/>
      <c r="H71" s="12"/>
      <c r="I71" s="3"/>
      <c r="J71" s="3"/>
      <c r="K71" s="3"/>
      <c r="L71" s="14"/>
      <c r="M71" s="10"/>
      <c r="N71" s="10"/>
      <c r="P71" s="3"/>
      <c r="Q71" s="12"/>
      <c r="R71" s="3"/>
      <c r="S71" s="3"/>
      <c r="T71" s="3"/>
      <c r="U71" s="11"/>
      <c r="V71" s="10"/>
      <c r="W71" s="10"/>
      <c r="Y71" s="9"/>
      <c r="Z71" s="10"/>
    </row>
    <row r="72" spans="3:26" x14ac:dyDescent="0.25">
      <c r="C72" s="12"/>
      <c r="D72" s="12"/>
      <c r="E72" s="3"/>
      <c r="F72" s="3"/>
      <c r="G72" s="3"/>
      <c r="H72" s="12"/>
      <c r="I72" s="3"/>
      <c r="J72" s="3"/>
      <c r="K72" s="3"/>
      <c r="L72" s="14"/>
      <c r="M72" s="10"/>
      <c r="N72" s="10"/>
      <c r="P72" s="3"/>
      <c r="Q72" s="12"/>
      <c r="R72" s="3"/>
      <c r="S72" s="3"/>
      <c r="T72" s="3"/>
      <c r="U72" s="11"/>
      <c r="V72" s="10"/>
      <c r="W72" s="10"/>
      <c r="Y72" s="9"/>
      <c r="Z72" s="10"/>
    </row>
    <row r="73" spans="3:26" x14ac:dyDescent="0.25">
      <c r="C73" s="12"/>
      <c r="D73" s="12"/>
      <c r="E73" s="3"/>
      <c r="F73" s="3"/>
      <c r="G73" s="3"/>
      <c r="H73" s="12"/>
      <c r="I73" s="3"/>
      <c r="J73" s="3"/>
      <c r="K73" s="3"/>
      <c r="L73" s="14"/>
      <c r="M73" s="10"/>
      <c r="N73" s="10"/>
      <c r="P73" s="3"/>
      <c r="Q73" s="12"/>
      <c r="R73" s="3"/>
      <c r="S73" s="3"/>
      <c r="T73" s="3"/>
      <c r="U73" s="11"/>
      <c r="V73" s="10"/>
      <c r="W73" s="10"/>
      <c r="Y73" s="9"/>
      <c r="Z73" s="10"/>
    </row>
    <row r="74" spans="3:26" x14ac:dyDescent="0.25">
      <c r="C74" s="12"/>
      <c r="D74" s="12"/>
      <c r="E74" s="3"/>
      <c r="F74" s="3"/>
      <c r="G74" s="3"/>
      <c r="H74" s="12"/>
      <c r="I74" s="3"/>
      <c r="J74" s="3"/>
      <c r="K74" s="3"/>
      <c r="L74" s="14"/>
      <c r="M74" s="10"/>
      <c r="N74" s="10"/>
      <c r="P74" s="3"/>
      <c r="Q74" s="12"/>
      <c r="R74" s="3"/>
      <c r="S74" s="3"/>
      <c r="T74" s="3"/>
      <c r="U74" s="11"/>
      <c r="V74" s="10"/>
      <c r="W74" s="10"/>
      <c r="Y74" s="9"/>
      <c r="Z74" s="10"/>
    </row>
    <row r="75" spans="3:26" x14ac:dyDescent="0.25">
      <c r="C75" s="12"/>
      <c r="D75" s="12"/>
      <c r="E75" s="3"/>
      <c r="F75" s="3"/>
      <c r="G75" s="3"/>
      <c r="H75" s="12"/>
      <c r="I75" s="3"/>
      <c r="J75" s="3"/>
      <c r="K75" s="3"/>
      <c r="L75" s="14"/>
      <c r="M75" s="10"/>
      <c r="N75" s="10"/>
      <c r="P75" s="3"/>
      <c r="Q75" s="12"/>
      <c r="R75" s="3"/>
      <c r="S75" s="3"/>
      <c r="T75" s="3"/>
      <c r="U75" s="11"/>
      <c r="V75" s="10"/>
      <c r="W75" s="10"/>
      <c r="Y75" s="9"/>
      <c r="Z75" s="10"/>
    </row>
    <row r="76" spans="3:26" x14ac:dyDescent="0.25">
      <c r="C76" s="12"/>
      <c r="D76" s="12"/>
      <c r="E76" s="3"/>
      <c r="F76" s="3"/>
      <c r="G76" s="3"/>
      <c r="H76" s="12"/>
      <c r="I76" s="3"/>
      <c r="J76" s="3"/>
      <c r="K76" s="3"/>
      <c r="L76" s="14"/>
      <c r="M76" s="10"/>
      <c r="N76" s="10"/>
      <c r="P76" s="3"/>
      <c r="Q76" s="12"/>
      <c r="R76" s="3"/>
      <c r="S76" s="3"/>
      <c r="T76" s="3"/>
      <c r="U76" s="11"/>
      <c r="V76" s="10"/>
      <c r="W76" s="10"/>
      <c r="Y76" s="9"/>
      <c r="Z76" s="10"/>
    </row>
    <row r="77" spans="3:26" x14ac:dyDescent="0.25">
      <c r="C77" s="12"/>
      <c r="D77" s="12"/>
      <c r="E77" s="3"/>
      <c r="F77" s="3"/>
      <c r="G77" s="3"/>
      <c r="H77" s="12"/>
      <c r="I77" s="3"/>
      <c r="J77" s="3"/>
      <c r="K77" s="3"/>
      <c r="L77" s="14"/>
      <c r="M77" s="10"/>
      <c r="N77" s="10"/>
      <c r="P77" s="3"/>
      <c r="Q77" s="12"/>
      <c r="R77" s="3"/>
      <c r="S77" s="3"/>
      <c r="T77" s="3"/>
      <c r="U77" s="11"/>
      <c r="V77" s="10"/>
      <c r="W77" s="10"/>
      <c r="Y77" s="9"/>
      <c r="Z77" s="10"/>
    </row>
    <row r="78" spans="3:26" x14ac:dyDescent="0.25">
      <c r="C78" s="12"/>
      <c r="D78" s="12"/>
      <c r="E78" s="3"/>
      <c r="F78" s="3"/>
      <c r="G78" s="3"/>
      <c r="H78" s="12"/>
      <c r="I78" s="3"/>
      <c r="J78" s="3"/>
      <c r="K78" s="3"/>
      <c r="L78" s="14"/>
      <c r="M78" s="10"/>
      <c r="N78" s="10"/>
      <c r="P78" s="3"/>
      <c r="Q78" s="12"/>
      <c r="R78" s="3"/>
      <c r="S78" s="3"/>
      <c r="T78" s="3"/>
      <c r="U78" s="11"/>
      <c r="V78" s="10"/>
      <c r="W78" s="10"/>
      <c r="Y78" s="9"/>
      <c r="Z78" s="10"/>
    </row>
    <row r="79" spans="3:26" x14ac:dyDescent="0.25">
      <c r="C79" s="12"/>
      <c r="D79" s="12"/>
      <c r="E79" s="3"/>
      <c r="F79" s="3"/>
      <c r="G79" s="3"/>
      <c r="H79" s="12"/>
      <c r="I79" s="3"/>
      <c r="J79" s="3"/>
      <c r="K79" s="3"/>
      <c r="L79" s="14"/>
      <c r="M79" s="10"/>
      <c r="N79" s="10"/>
      <c r="P79" s="3"/>
      <c r="Q79" s="12"/>
      <c r="R79" s="3"/>
      <c r="S79" s="3"/>
      <c r="T79" s="3"/>
      <c r="U79" s="11"/>
      <c r="V79" s="10"/>
      <c r="W79" s="10"/>
      <c r="Y79" s="9"/>
      <c r="Z79" s="10"/>
    </row>
    <row r="80" spans="3:26" x14ac:dyDescent="0.25">
      <c r="C80" s="12"/>
      <c r="D80" s="12"/>
      <c r="E80" s="3"/>
      <c r="F80" s="3"/>
      <c r="G80" s="3"/>
      <c r="H80" s="12"/>
      <c r="I80" s="3"/>
      <c r="J80" s="3"/>
      <c r="K80" s="3"/>
      <c r="L80" s="14"/>
      <c r="M80" s="10"/>
      <c r="N80" s="10"/>
      <c r="P80" s="3"/>
      <c r="Q80" s="12"/>
      <c r="R80" s="3"/>
      <c r="S80" s="3"/>
      <c r="T80" s="3"/>
      <c r="U80" s="11"/>
      <c r="V80" s="10"/>
      <c r="W80" s="10"/>
      <c r="Y80" s="9"/>
      <c r="Z80" s="10"/>
    </row>
    <row r="81" spans="3:26" x14ac:dyDescent="0.25">
      <c r="C81" s="12"/>
      <c r="D81" s="12"/>
      <c r="E81" s="3"/>
      <c r="F81" s="3"/>
      <c r="G81" s="3"/>
      <c r="H81" s="12"/>
      <c r="I81" s="3"/>
      <c r="J81" s="3"/>
      <c r="K81" s="3"/>
      <c r="L81" s="14"/>
      <c r="M81" s="10"/>
      <c r="N81" s="10"/>
      <c r="P81" s="3"/>
      <c r="Q81" s="12"/>
      <c r="R81" s="3"/>
      <c r="S81" s="3"/>
      <c r="T81" s="3"/>
      <c r="U81" s="11"/>
      <c r="V81" s="10"/>
      <c r="W81" s="10"/>
      <c r="Y81" s="9"/>
      <c r="Z81" s="10"/>
    </row>
    <row r="82" spans="3:26" x14ac:dyDescent="0.25">
      <c r="C82" s="12"/>
      <c r="D82" s="12"/>
      <c r="E82" s="3"/>
      <c r="F82" s="3"/>
      <c r="G82" s="3"/>
      <c r="H82" s="12"/>
      <c r="I82" s="3"/>
      <c r="J82" s="3"/>
      <c r="K82" s="3"/>
      <c r="L82" s="14"/>
      <c r="M82" s="10"/>
      <c r="N82" s="10"/>
      <c r="P82" s="3"/>
      <c r="Q82" s="12"/>
      <c r="R82" s="3"/>
      <c r="S82" s="3"/>
      <c r="T82" s="3"/>
      <c r="U82" s="11"/>
      <c r="V82" s="10"/>
      <c r="W82" s="10"/>
      <c r="Y82" s="9"/>
      <c r="Z82" s="10"/>
    </row>
    <row r="83" spans="3:26" x14ac:dyDescent="0.25">
      <c r="C83" s="12"/>
      <c r="D83" s="12"/>
      <c r="E83" s="3"/>
      <c r="F83" s="3"/>
      <c r="G83" s="3"/>
      <c r="H83" s="12"/>
      <c r="I83" s="3"/>
      <c r="J83" s="3"/>
      <c r="K83" s="3"/>
      <c r="L83" s="14"/>
      <c r="M83" s="10"/>
      <c r="N83" s="10"/>
      <c r="P83" s="3"/>
      <c r="Q83" s="12"/>
      <c r="R83" s="3"/>
      <c r="S83" s="3"/>
      <c r="T83" s="3"/>
      <c r="U83" s="11"/>
      <c r="V83" s="10"/>
      <c r="W83" s="10"/>
      <c r="Y83" s="9"/>
      <c r="Z83" s="10"/>
    </row>
    <row r="84" spans="3:26" x14ac:dyDescent="0.25">
      <c r="C84" s="12"/>
      <c r="D84" s="12"/>
      <c r="E84" s="3"/>
      <c r="F84" s="3"/>
      <c r="G84" s="3"/>
      <c r="H84" s="12"/>
      <c r="I84" s="3"/>
      <c r="J84" s="3"/>
      <c r="K84" s="3"/>
      <c r="L84" s="14"/>
      <c r="M84" s="10"/>
      <c r="N84" s="10"/>
      <c r="P84" s="3"/>
      <c r="Q84" s="12"/>
      <c r="R84" s="3"/>
      <c r="S84" s="3"/>
      <c r="T84" s="3"/>
      <c r="U84" s="11"/>
      <c r="V84" s="10"/>
      <c r="W84" s="10"/>
      <c r="Y84" s="9"/>
      <c r="Z84" s="10"/>
    </row>
    <row r="85" spans="3:26" x14ac:dyDescent="0.25">
      <c r="C85" s="12"/>
      <c r="D85" s="12"/>
      <c r="E85" s="3"/>
      <c r="F85" s="3"/>
      <c r="G85" s="3"/>
      <c r="H85" s="12"/>
      <c r="I85" s="3"/>
      <c r="J85" s="3"/>
      <c r="K85" s="3"/>
      <c r="L85" s="14"/>
      <c r="M85" s="10"/>
      <c r="N85" s="10"/>
      <c r="P85" s="3"/>
      <c r="Q85" s="12"/>
      <c r="R85" s="3"/>
      <c r="S85" s="3"/>
      <c r="T85" s="3"/>
      <c r="U85" s="11"/>
      <c r="V85" s="10"/>
      <c r="W85" s="10"/>
      <c r="Y85" s="9"/>
      <c r="Z85" s="10"/>
    </row>
    <row r="86" spans="3:26" x14ac:dyDescent="0.25">
      <c r="C86" s="12"/>
      <c r="D86" s="12"/>
      <c r="E86" s="3"/>
      <c r="F86" s="3"/>
      <c r="G86" s="3"/>
      <c r="H86" s="12"/>
      <c r="I86" s="3"/>
      <c r="J86" s="3"/>
      <c r="K86" s="3"/>
      <c r="L86" s="14"/>
      <c r="M86" s="10"/>
      <c r="N86" s="10"/>
      <c r="P86" s="3"/>
      <c r="Q86" s="12"/>
      <c r="R86" s="3"/>
      <c r="S86" s="3"/>
      <c r="T86" s="3"/>
      <c r="U86" s="11"/>
      <c r="V86" s="10"/>
      <c r="W86" s="10"/>
      <c r="Y86" s="9"/>
      <c r="Z86" s="10"/>
    </row>
    <row r="87" spans="3:26" x14ac:dyDescent="0.25">
      <c r="C87" s="12"/>
      <c r="D87" s="12"/>
      <c r="E87" s="3"/>
      <c r="F87" s="3"/>
      <c r="G87" s="3"/>
      <c r="H87" s="12"/>
      <c r="I87" s="3"/>
      <c r="J87" s="3"/>
      <c r="K87" s="3"/>
      <c r="L87" s="14"/>
      <c r="M87" s="10"/>
      <c r="N87" s="10"/>
      <c r="P87" s="3"/>
      <c r="Q87" s="12"/>
      <c r="R87" s="3"/>
      <c r="S87" s="3"/>
      <c r="T87" s="3"/>
      <c r="U87" s="11"/>
      <c r="V87" s="10"/>
      <c r="W87" s="10"/>
      <c r="Y87" s="9"/>
      <c r="Z87" s="10"/>
    </row>
    <row r="88" spans="3:26" x14ac:dyDescent="0.25">
      <c r="C88" s="12"/>
      <c r="D88" s="12"/>
      <c r="E88" s="3"/>
      <c r="F88" s="3"/>
      <c r="G88" s="3"/>
      <c r="H88" s="12"/>
      <c r="I88" s="3"/>
      <c r="J88" s="3"/>
      <c r="K88" s="3"/>
      <c r="L88" s="14"/>
      <c r="M88" s="10"/>
      <c r="N88" s="10"/>
      <c r="P88" s="3"/>
      <c r="Q88" s="12"/>
      <c r="R88" s="3"/>
      <c r="S88" s="3"/>
      <c r="T88" s="3"/>
      <c r="U88" s="11"/>
      <c r="V88" s="10"/>
      <c r="W88" s="10"/>
      <c r="Y88" s="9"/>
      <c r="Z88" s="10"/>
    </row>
  </sheetData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abb-2</vt:lpstr>
      <vt:lpstr>abb-3</vt:lpstr>
      <vt:lpstr>abb-6</vt:lpstr>
      <vt:lpstr>urdaten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riemer</dc:creator>
  <cp:lastModifiedBy>riemer</cp:lastModifiedBy>
  <cp:lastPrinted>2022-08-05T06:43:21Z</cp:lastPrinted>
  <dcterms:created xsi:type="dcterms:W3CDTF">2022-07-24T06:50:04Z</dcterms:created>
  <dcterms:modified xsi:type="dcterms:W3CDTF">2022-11-27T10:30:28Z</dcterms:modified>
</cp:coreProperties>
</file>